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<sst xmlns="http://schemas.openxmlformats.org/spreadsheetml/2006/main" count="99" uniqueCount="64">
  <si>
    <t>江宁区养老机构2022年第四季度综合运营补贴汇总表</t>
  </si>
  <si>
    <t>序号</t>
  </si>
  <si>
    <t>机构名称</t>
  </si>
  <si>
    <t>机构等级</t>
  </si>
  <si>
    <t>运营补贴</t>
  </si>
  <si>
    <t>基准补贴总金额</t>
  </si>
  <si>
    <t>等级系数</t>
  </si>
  <si>
    <t>补贴总金额</t>
  </si>
  <si>
    <t>上调20%后补贴总金额</t>
  </si>
  <si>
    <t>市补贴金额</t>
  </si>
  <si>
    <t>区补贴金额</t>
  </si>
  <si>
    <t>实发金额</t>
  </si>
  <si>
    <t>介助</t>
  </si>
  <si>
    <t>介护</t>
  </si>
  <si>
    <t>人次</t>
  </si>
  <si>
    <t>金额</t>
  </si>
  <si>
    <t>区财政</t>
  </si>
  <si>
    <t>街道</t>
  </si>
  <si>
    <t>南京市江宁区东山街道桃园老年公寓</t>
  </si>
  <si>
    <t>一级</t>
  </si>
  <si>
    <t>南京江宁幸福园老年公寓</t>
  </si>
  <si>
    <t>三级</t>
  </si>
  <si>
    <t>南京市江宁区东山街道三槐大里老年公寓</t>
  </si>
  <si>
    <t>南京江宁岔路三槐长者照护之家</t>
  </si>
  <si>
    <t>南京朗诗常青藤养老服务有限公司新颐分公司</t>
  </si>
  <si>
    <t>四级</t>
  </si>
  <si>
    <t>南京君慈养老有限公司</t>
  </si>
  <si>
    <t>二级</t>
  </si>
  <si>
    <t>小计（东山街道）</t>
  </si>
  <si>
    <t>/</t>
  </si>
  <si>
    <t>南京江宁金华老年护养院</t>
  </si>
  <si>
    <t>南京江宁荣平老年康乐中心</t>
  </si>
  <si>
    <t>南京江宁广慈苑老年公寓</t>
  </si>
  <si>
    <t>南京市宏善护养院</t>
  </si>
  <si>
    <t>南京悦诚养老服务有限公司</t>
  </si>
  <si>
    <t>南京宁慧幸福养老服务有限公司江宁清水亭分公司</t>
  </si>
  <si>
    <t>南京宁慧幸福养老服务有限公司江宁兰台街分公司</t>
  </si>
  <si>
    <t>南京市江宁区悦华秣陵安养院</t>
  </si>
  <si>
    <t>南京悦华沐和苑养老服务有限公司</t>
  </si>
  <si>
    <t>小计（秣陵街道）</t>
  </si>
  <si>
    <t>南京金康天地护养院</t>
  </si>
  <si>
    <t>江苏大慈怀汤山养老服务有限公司</t>
  </si>
  <si>
    <t>小计（汤山街道）</t>
  </si>
  <si>
    <t>南京江宁云华养老院</t>
  </si>
  <si>
    <t>南京江宁百善老年公寓</t>
  </si>
  <si>
    <t>小计（麒麟街道）</t>
  </si>
  <si>
    <t>南京市江宁区悦华谷里安养院</t>
  </si>
  <si>
    <t>小计（谷里街道）</t>
  </si>
  <si>
    <t>南京瑞芝康健老年公寓</t>
  </si>
  <si>
    <t>五级</t>
  </si>
  <si>
    <t>南京利安康乐养老服务有限公司</t>
  </si>
  <si>
    <t>南京江宁沐春园护理院</t>
  </si>
  <si>
    <t>小计(淳化街道）</t>
  </si>
  <si>
    <t>南京瑞芝康健滨江颐养院</t>
  </si>
  <si>
    <t>小计（江宁街道）</t>
  </si>
  <si>
    <t>南京禾善仁护养院</t>
  </si>
  <si>
    <t>小计（禄口街道）</t>
  </si>
  <si>
    <t>南京市沁夕阳养老护理服务有限公司</t>
  </si>
  <si>
    <t>小计（湖熟街道）</t>
  </si>
  <si>
    <r>
      <rPr>
        <sz val="10"/>
        <color rgb="FF000000"/>
        <rFont val="仿宋"/>
        <charset val="134"/>
      </rPr>
      <t>南京江宁晚晴苑老年公寓</t>
    </r>
    <r>
      <rPr>
        <sz val="10"/>
        <color rgb="FF000000"/>
        <rFont val="宋体"/>
        <charset val="134"/>
      </rPr>
      <t xml:space="preserve"> </t>
    </r>
  </si>
  <si>
    <t>南京市江宁区国弘护养院</t>
  </si>
  <si>
    <t>小计（横溪街道）</t>
  </si>
  <si>
    <t>合计</t>
  </si>
  <si>
    <t>单位：元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</si>
</sst>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name val="华文中宋"/>
      <charset val="134"/>
    </font>
    <font>
      <b/>
      <sz val="10"/>
      <name val="黑体"/>
      <charset val="134"/>
    </font>
    <font>
      <sz val="10"/>
      <name val="仿宋"/>
      <charset val="134"/>
    </font>
    <font>
      <b/>
      <sz val="10"/>
      <name val="仿宋"/>
      <charset val="134"/>
    </font>
    <font>
      <sz val="10"/>
      <color rgb="FF000000"/>
      <name val="仿宋"/>
      <charset val="134"/>
    </font>
    <font>
      <b/>
      <sz val="9"/>
      <name val="黑体"/>
      <charset val="134"/>
    </font>
    <font>
      <b/>
      <sz val="9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zoomScale="85" zoomScaleNormal="85" workbookViewId="0">
      <pane ySplit="4" topLeftCell="A5" activePane="bottomLeft" state="frozen"/>
      <selection/>
      <selection pane="bottomLeft" activeCell="I2" sqref="I2:I4"/>
    </sheetView>
  </sheetViews>
  <sheetFormatPr defaultColWidth="8.72727272727273" defaultRowHeight="14"/>
  <cols>
    <col min="1" max="1" width="5.36363636363636" style="1" customWidth="1"/>
    <col min="2" max="2" width="35.1909090909091" style="3" customWidth="1"/>
    <col min="3" max="3" width="8.98181818181818" style="1" customWidth="1"/>
    <col min="4" max="4" width="5.54545454545455" style="1" customWidth="1"/>
    <col min="5" max="5" width="7.54545454545455" style="1" customWidth="1"/>
    <col min="6" max="6" width="5.90909090909091" style="1" customWidth="1"/>
    <col min="7" max="7" width="7.54545454545455" style="1" customWidth="1"/>
    <col min="8" max="8" width="9.3" style="1" customWidth="1"/>
    <col min="9" max="9" width="5.88181818181818" style="1" customWidth="1"/>
    <col min="10" max="10" width="10.2636363636364" style="1" customWidth="1"/>
    <col min="11" max="11" width="9.61818181818182" style="1" customWidth="1"/>
    <col min="12" max="12" width="8.44545454545455" style="1" customWidth="1"/>
    <col min="13" max="13" width="7.16363636363636" style="1" customWidth="1"/>
    <col min="14" max="14" width="8.01818181818182" style="1" customWidth="1"/>
    <col min="15" max="15" width="8.45454545454546" style="1" customWidth="1"/>
    <col min="16" max="16384" width="8.72727272727273" style="1"/>
  </cols>
  <sheetData>
    <row r="1" s="1" customFormat="1" ht="46" customHeight="1" spans="1:15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spans="1:15">
      <c r="A2" s="6" t="s">
        <v>1</v>
      </c>
      <c r="B2" s="7" t="s">
        <v>2</v>
      </c>
      <c r="C2" s="7" t="s">
        <v>3</v>
      </c>
      <c r="D2" s="6" t="s">
        <v>4</v>
      </c>
      <c r="E2" s="6"/>
      <c r="F2" s="6"/>
      <c r="G2" s="6"/>
      <c r="H2" s="7" t="s">
        <v>5</v>
      </c>
      <c r="I2" s="18" t="s">
        <v>6</v>
      </c>
      <c r="J2" s="7" t="s">
        <v>7</v>
      </c>
      <c r="K2" s="7" t="s">
        <v>8</v>
      </c>
      <c r="L2" s="19" t="s">
        <v>9</v>
      </c>
      <c r="M2" s="19" t="s">
        <v>10</v>
      </c>
      <c r="N2" s="19"/>
      <c r="O2" s="20" t="s">
        <v>11</v>
      </c>
    </row>
    <row r="3" s="1" customFormat="1" spans="1:15">
      <c r="A3" s="6"/>
      <c r="B3" s="7"/>
      <c r="C3" s="7"/>
      <c r="D3" s="6" t="s">
        <v>12</v>
      </c>
      <c r="E3" s="6"/>
      <c r="F3" s="6" t="s">
        <v>13</v>
      </c>
      <c r="G3" s="6"/>
      <c r="H3" s="7"/>
      <c r="I3" s="18"/>
      <c r="J3" s="7"/>
      <c r="K3" s="7"/>
      <c r="L3" s="19"/>
      <c r="M3" s="19"/>
      <c r="N3" s="19"/>
      <c r="O3" s="20"/>
    </row>
    <row r="4" s="1" customFormat="1" ht="27" customHeight="1" spans="1:15">
      <c r="A4" s="6"/>
      <c r="B4" s="7"/>
      <c r="C4" s="7"/>
      <c r="D4" s="6" t="s">
        <v>14</v>
      </c>
      <c r="E4" s="6" t="s">
        <v>15</v>
      </c>
      <c r="F4" s="6" t="s">
        <v>14</v>
      </c>
      <c r="G4" s="6" t="s">
        <v>15</v>
      </c>
      <c r="H4" s="7"/>
      <c r="I4" s="18"/>
      <c r="J4" s="7"/>
      <c r="K4" s="7"/>
      <c r="L4" s="19"/>
      <c r="M4" s="19" t="s">
        <v>16</v>
      </c>
      <c r="N4" s="20" t="s">
        <v>17</v>
      </c>
      <c r="O4" s="20"/>
    </row>
    <row r="5" s="1" customFormat="1" ht="25" customHeight="1" spans="1:15">
      <c r="A5" s="8">
        <v>1</v>
      </c>
      <c r="B5" s="9" t="s">
        <v>18</v>
      </c>
      <c r="C5" s="8" t="s">
        <v>19</v>
      </c>
      <c r="D5" s="8">
        <v>3</v>
      </c>
      <c r="E5" s="8">
        <f t="shared" ref="E5:E10" si="0">D5*200</f>
        <v>600</v>
      </c>
      <c r="F5" s="8">
        <v>22</v>
      </c>
      <c r="G5" s="8">
        <f t="shared" ref="G5:G10" si="1">F5*300</f>
        <v>6600</v>
      </c>
      <c r="H5" s="8">
        <f t="shared" ref="H5:H10" si="2">E5+G5</f>
        <v>7200</v>
      </c>
      <c r="I5" s="8">
        <v>0.8</v>
      </c>
      <c r="J5" s="8">
        <f t="shared" ref="J5:J10" si="3">H5*I5</f>
        <v>5760</v>
      </c>
      <c r="K5" s="8">
        <f t="shared" ref="K5:K10" si="4">J5*1.2</f>
        <v>6912</v>
      </c>
      <c r="L5" s="8">
        <f t="shared" ref="L5:L10" si="5">K5/2</f>
        <v>3456</v>
      </c>
      <c r="M5" s="8">
        <f t="shared" ref="M5:M10" si="6">K5/4</f>
        <v>1728</v>
      </c>
      <c r="N5" s="21">
        <f t="shared" ref="N5:N10" si="7">K5/4</f>
        <v>1728</v>
      </c>
      <c r="O5" s="21">
        <f t="shared" ref="O5:O10" si="8">L5+M5+N5</f>
        <v>6912</v>
      </c>
    </row>
    <row r="6" s="1" customFormat="1" ht="25" customHeight="1" spans="1:15">
      <c r="A6" s="8">
        <v>2</v>
      </c>
      <c r="B6" s="9" t="s">
        <v>20</v>
      </c>
      <c r="C6" s="8" t="s">
        <v>21</v>
      </c>
      <c r="D6" s="8">
        <v>25</v>
      </c>
      <c r="E6" s="8">
        <f t="shared" si="0"/>
        <v>5000</v>
      </c>
      <c r="F6" s="8">
        <v>151</v>
      </c>
      <c r="G6" s="8">
        <f t="shared" si="1"/>
        <v>45300</v>
      </c>
      <c r="H6" s="8">
        <f t="shared" si="2"/>
        <v>50300</v>
      </c>
      <c r="I6" s="8">
        <v>1</v>
      </c>
      <c r="J6" s="8">
        <f t="shared" si="3"/>
        <v>50300</v>
      </c>
      <c r="K6" s="8">
        <f t="shared" si="4"/>
        <v>60360</v>
      </c>
      <c r="L6" s="8">
        <f t="shared" si="5"/>
        <v>30180</v>
      </c>
      <c r="M6" s="8">
        <f t="shared" si="6"/>
        <v>15090</v>
      </c>
      <c r="N6" s="21">
        <f t="shared" si="7"/>
        <v>15090</v>
      </c>
      <c r="O6" s="21">
        <f t="shared" si="8"/>
        <v>60360</v>
      </c>
    </row>
    <row r="7" s="1" customFormat="1" ht="25" customHeight="1" spans="1:15">
      <c r="A7" s="8">
        <v>3</v>
      </c>
      <c r="B7" s="9" t="s">
        <v>22</v>
      </c>
      <c r="C7" s="8" t="s">
        <v>19</v>
      </c>
      <c r="D7" s="8">
        <v>15</v>
      </c>
      <c r="E7" s="8">
        <f t="shared" si="0"/>
        <v>3000</v>
      </c>
      <c r="F7" s="8">
        <v>39</v>
      </c>
      <c r="G7" s="8">
        <f t="shared" si="1"/>
        <v>11700</v>
      </c>
      <c r="H7" s="8">
        <f t="shared" si="2"/>
        <v>14700</v>
      </c>
      <c r="I7" s="8">
        <v>0.8</v>
      </c>
      <c r="J7" s="8">
        <f t="shared" si="3"/>
        <v>11760</v>
      </c>
      <c r="K7" s="8">
        <f t="shared" si="4"/>
        <v>14112</v>
      </c>
      <c r="L7" s="8">
        <f t="shared" si="5"/>
        <v>7056</v>
      </c>
      <c r="M7" s="8">
        <f t="shared" si="6"/>
        <v>3528</v>
      </c>
      <c r="N7" s="21">
        <f t="shared" si="7"/>
        <v>3528</v>
      </c>
      <c r="O7" s="21">
        <f t="shared" si="8"/>
        <v>14112</v>
      </c>
    </row>
    <row r="8" s="1" customFormat="1" ht="25" customHeight="1" spans="1:15">
      <c r="A8" s="8">
        <v>4</v>
      </c>
      <c r="B8" s="9" t="s">
        <v>23</v>
      </c>
      <c r="C8" s="8" t="s">
        <v>19</v>
      </c>
      <c r="D8" s="8">
        <v>0</v>
      </c>
      <c r="E8" s="8">
        <f t="shared" si="0"/>
        <v>0</v>
      </c>
      <c r="F8" s="8">
        <v>29</v>
      </c>
      <c r="G8" s="8">
        <f t="shared" si="1"/>
        <v>8700</v>
      </c>
      <c r="H8" s="8">
        <f t="shared" si="2"/>
        <v>8700</v>
      </c>
      <c r="I8" s="8">
        <v>0.8</v>
      </c>
      <c r="J8" s="8">
        <f t="shared" si="3"/>
        <v>6960</v>
      </c>
      <c r="K8" s="8">
        <f t="shared" si="4"/>
        <v>8352</v>
      </c>
      <c r="L8" s="8">
        <f t="shared" si="5"/>
        <v>4176</v>
      </c>
      <c r="M8" s="8">
        <f t="shared" si="6"/>
        <v>2088</v>
      </c>
      <c r="N8" s="21">
        <f t="shared" si="7"/>
        <v>2088</v>
      </c>
      <c r="O8" s="21">
        <f t="shared" si="8"/>
        <v>8352</v>
      </c>
    </row>
    <row r="9" s="1" customFormat="1" ht="25" customHeight="1" spans="1:15">
      <c r="A9" s="8">
        <v>5</v>
      </c>
      <c r="B9" s="9" t="s">
        <v>24</v>
      </c>
      <c r="C9" s="8" t="s">
        <v>25</v>
      </c>
      <c r="D9" s="8">
        <v>38</v>
      </c>
      <c r="E9" s="8">
        <f t="shared" si="0"/>
        <v>7600</v>
      </c>
      <c r="F9" s="8">
        <v>72</v>
      </c>
      <c r="G9" s="8">
        <f t="shared" si="1"/>
        <v>21600</v>
      </c>
      <c r="H9" s="8">
        <f t="shared" si="2"/>
        <v>29200</v>
      </c>
      <c r="I9" s="8">
        <v>1.1</v>
      </c>
      <c r="J9" s="8">
        <f t="shared" si="3"/>
        <v>32120</v>
      </c>
      <c r="K9" s="8">
        <f t="shared" si="4"/>
        <v>38544</v>
      </c>
      <c r="L9" s="8">
        <f t="shared" si="5"/>
        <v>19272</v>
      </c>
      <c r="M9" s="8">
        <f t="shared" si="6"/>
        <v>9636</v>
      </c>
      <c r="N9" s="21">
        <f t="shared" si="7"/>
        <v>9636</v>
      </c>
      <c r="O9" s="21">
        <f t="shared" si="8"/>
        <v>38544</v>
      </c>
    </row>
    <row r="10" s="1" customFormat="1" ht="25" customHeight="1" spans="1:15">
      <c r="A10" s="8">
        <v>6</v>
      </c>
      <c r="B10" s="9" t="s">
        <v>26</v>
      </c>
      <c r="C10" s="8" t="s">
        <v>27</v>
      </c>
      <c r="D10" s="8">
        <v>9</v>
      </c>
      <c r="E10" s="8">
        <f t="shared" si="0"/>
        <v>1800</v>
      </c>
      <c r="F10" s="8">
        <v>33</v>
      </c>
      <c r="G10" s="8">
        <f t="shared" si="1"/>
        <v>9900</v>
      </c>
      <c r="H10" s="8">
        <f t="shared" si="2"/>
        <v>11700</v>
      </c>
      <c r="I10" s="8">
        <v>0.9</v>
      </c>
      <c r="J10" s="8">
        <f t="shared" si="3"/>
        <v>10530</v>
      </c>
      <c r="K10" s="8">
        <f t="shared" si="4"/>
        <v>12636</v>
      </c>
      <c r="L10" s="8">
        <f t="shared" si="5"/>
        <v>6318</v>
      </c>
      <c r="M10" s="8">
        <f t="shared" si="6"/>
        <v>3159</v>
      </c>
      <c r="N10" s="21">
        <f t="shared" si="7"/>
        <v>3159</v>
      </c>
      <c r="O10" s="21">
        <f t="shared" si="8"/>
        <v>12636</v>
      </c>
    </row>
    <row r="11" s="2" customFormat="1" ht="25" customHeight="1" spans="1:15">
      <c r="A11" s="10" t="s">
        <v>28</v>
      </c>
      <c r="B11" s="11"/>
      <c r="C11" s="12"/>
      <c r="D11" s="13">
        <f>SUM(D5:D10)</f>
        <v>90</v>
      </c>
      <c r="E11" s="13">
        <f t="shared" ref="E11:O11" si="9">SUM(E5:E10)</f>
        <v>18000</v>
      </c>
      <c r="F11" s="13">
        <f t="shared" si="9"/>
        <v>346</v>
      </c>
      <c r="G11" s="13">
        <f t="shared" si="9"/>
        <v>103800</v>
      </c>
      <c r="H11" s="13">
        <f t="shared" si="9"/>
        <v>121800</v>
      </c>
      <c r="I11" s="13" t="s">
        <v>29</v>
      </c>
      <c r="J11" s="13">
        <f t="shared" si="9"/>
        <v>117430</v>
      </c>
      <c r="K11" s="13">
        <f t="shared" si="9"/>
        <v>140916</v>
      </c>
      <c r="L11" s="13">
        <f t="shared" si="9"/>
        <v>70458</v>
      </c>
      <c r="M11" s="13">
        <f t="shared" si="9"/>
        <v>35229</v>
      </c>
      <c r="N11" s="13">
        <f t="shared" si="9"/>
        <v>35229</v>
      </c>
      <c r="O11" s="13">
        <f t="shared" si="9"/>
        <v>140916</v>
      </c>
    </row>
    <row r="12" s="1" customFormat="1" ht="25" customHeight="1" spans="1:15">
      <c r="A12" s="8">
        <v>7</v>
      </c>
      <c r="B12" s="9" t="s">
        <v>30</v>
      </c>
      <c r="C12" s="8" t="s">
        <v>29</v>
      </c>
      <c r="D12" s="8">
        <v>39</v>
      </c>
      <c r="E12" s="8">
        <f t="shared" ref="E12:E20" si="10">D12*200</f>
        <v>7800</v>
      </c>
      <c r="F12" s="8">
        <v>144</v>
      </c>
      <c r="G12" s="8">
        <f t="shared" ref="G12:G20" si="11">F12*300</f>
        <v>43200</v>
      </c>
      <c r="H12" s="8">
        <f t="shared" ref="H12:H20" si="12">E12+G12</f>
        <v>51000</v>
      </c>
      <c r="I12" s="8">
        <v>0.8</v>
      </c>
      <c r="J12" s="8">
        <f t="shared" ref="J12:J20" si="13">H12*I12</f>
        <v>40800</v>
      </c>
      <c r="K12" s="8">
        <f t="shared" ref="K12:K20" si="14">J12*1.2</f>
        <v>48960</v>
      </c>
      <c r="L12" s="8">
        <f t="shared" ref="L12:L20" si="15">K12/2</f>
        <v>24480</v>
      </c>
      <c r="M12" s="8">
        <f t="shared" ref="M12:M20" si="16">K12/4</f>
        <v>12240</v>
      </c>
      <c r="N12" s="21">
        <f t="shared" ref="N12:N20" si="17">K12/4</f>
        <v>12240</v>
      </c>
      <c r="O12" s="21">
        <f t="shared" ref="O12:O20" si="18">L12+M12+N12</f>
        <v>48960</v>
      </c>
    </row>
    <row r="13" s="1" customFormat="1" ht="25" customHeight="1" spans="1:15">
      <c r="A13" s="8">
        <v>8</v>
      </c>
      <c r="B13" s="9" t="s">
        <v>31</v>
      </c>
      <c r="C13" s="8" t="s">
        <v>27</v>
      </c>
      <c r="D13" s="8">
        <v>6</v>
      </c>
      <c r="E13" s="8">
        <f t="shared" si="10"/>
        <v>1200</v>
      </c>
      <c r="F13" s="8">
        <v>28</v>
      </c>
      <c r="G13" s="8">
        <f t="shared" si="11"/>
        <v>8400</v>
      </c>
      <c r="H13" s="8">
        <f t="shared" si="12"/>
        <v>9600</v>
      </c>
      <c r="I13" s="8">
        <v>0.9</v>
      </c>
      <c r="J13" s="8">
        <f t="shared" si="13"/>
        <v>8640</v>
      </c>
      <c r="K13" s="8">
        <f t="shared" si="14"/>
        <v>10368</v>
      </c>
      <c r="L13" s="8">
        <f t="shared" si="15"/>
        <v>5184</v>
      </c>
      <c r="M13" s="8">
        <f t="shared" si="16"/>
        <v>2592</v>
      </c>
      <c r="N13" s="21">
        <f t="shared" si="17"/>
        <v>2592</v>
      </c>
      <c r="O13" s="21">
        <f t="shared" si="18"/>
        <v>10368</v>
      </c>
    </row>
    <row r="14" s="1" customFormat="1" ht="25" customHeight="1" spans="1:15">
      <c r="A14" s="8">
        <v>9</v>
      </c>
      <c r="B14" s="9" t="s">
        <v>32</v>
      </c>
      <c r="C14" s="8" t="s">
        <v>27</v>
      </c>
      <c r="D14" s="8">
        <v>4</v>
      </c>
      <c r="E14" s="8">
        <f t="shared" si="10"/>
        <v>800</v>
      </c>
      <c r="F14" s="8">
        <v>10</v>
      </c>
      <c r="G14" s="8">
        <f t="shared" si="11"/>
        <v>3000</v>
      </c>
      <c r="H14" s="8">
        <f t="shared" si="12"/>
        <v>3800</v>
      </c>
      <c r="I14" s="8">
        <v>0.9</v>
      </c>
      <c r="J14" s="8">
        <f t="shared" si="13"/>
        <v>3420</v>
      </c>
      <c r="K14" s="8">
        <f t="shared" si="14"/>
        <v>4104</v>
      </c>
      <c r="L14" s="8">
        <f t="shared" si="15"/>
        <v>2052</v>
      </c>
      <c r="M14" s="8">
        <f t="shared" si="16"/>
        <v>1026</v>
      </c>
      <c r="N14" s="21">
        <f t="shared" si="17"/>
        <v>1026</v>
      </c>
      <c r="O14" s="21">
        <f t="shared" si="18"/>
        <v>4104</v>
      </c>
    </row>
    <row r="15" s="1" customFormat="1" ht="25" customHeight="1" spans="1:15">
      <c r="A15" s="8">
        <v>10</v>
      </c>
      <c r="B15" s="9" t="s">
        <v>33</v>
      </c>
      <c r="C15" s="8" t="s">
        <v>21</v>
      </c>
      <c r="D15" s="8">
        <v>33</v>
      </c>
      <c r="E15" s="8">
        <f t="shared" si="10"/>
        <v>6600</v>
      </c>
      <c r="F15" s="8">
        <v>151</v>
      </c>
      <c r="G15" s="8">
        <f t="shared" si="11"/>
        <v>45300</v>
      </c>
      <c r="H15" s="8">
        <f t="shared" si="12"/>
        <v>51900</v>
      </c>
      <c r="I15" s="8">
        <v>1</v>
      </c>
      <c r="J15" s="8">
        <f t="shared" si="13"/>
        <v>51900</v>
      </c>
      <c r="K15" s="8">
        <f t="shared" si="14"/>
        <v>62280</v>
      </c>
      <c r="L15" s="8">
        <f t="shared" si="15"/>
        <v>31140</v>
      </c>
      <c r="M15" s="8">
        <f t="shared" si="16"/>
        <v>15570</v>
      </c>
      <c r="N15" s="21">
        <f t="shared" si="17"/>
        <v>15570</v>
      </c>
      <c r="O15" s="21">
        <f t="shared" si="18"/>
        <v>62280</v>
      </c>
    </row>
    <row r="16" s="1" customFormat="1" ht="25" customHeight="1" spans="1:15">
      <c r="A16" s="8">
        <v>11</v>
      </c>
      <c r="B16" s="9" t="s">
        <v>34</v>
      </c>
      <c r="C16" s="8" t="s">
        <v>27</v>
      </c>
      <c r="D16" s="8">
        <v>3</v>
      </c>
      <c r="E16" s="8">
        <f t="shared" si="10"/>
        <v>600</v>
      </c>
      <c r="F16" s="8">
        <v>53</v>
      </c>
      <c r="G16" s="8">
        <f t="shared" si="11"/>
        <v>15900</v>
      </c>
      <c r="H16" s="8">
        <f t="shared" si="12"/>
        <v>16500</v>
      </c>
      <c r="I16" s="8">
        <v>0.9</v>
      </c>
      <c r="J16" s="8">
        <f t="shared" si="13"/>
        <v>14850</v>
      </c>
      <c r="K16" s="8">
        <f t="shared" si="14"/>
        <v>17820</v>
      </c>
      <c r="L16" s="8">
        <f t="shared" si="15"/>
        <v>8910</v>
      </c>
      <c r="M16" s="8">
        <f t="shared" si="16"/>
        <v>4455</v>
      </c>
      <c r="N16" s="21">
        <f t="shared" si="17"/>
        <v>4455</v>
      </c>
      <c r="O16" s="21">
        <f t="shared" si="18"/>
        <v>17820</v>
      </c>
    </row>
    <row r="17" s="1" customFormat="1" ht="25" customHeight="1" spans="1:15">
      <c r="A17" s="8">
        <v>12</v>
      </c>
      <c r="B17" s="9" t="s">
        <v>35</v>
      </c>
      <c r="C17" s="8" t="s">
        <v>27</v>
      </c>
      <c r="D17" s="8">
        <v>17</v>
      </c>
      <c r="E17" s="8">
        <f t="shared" si="10"/>
        <v>3400</v>
      </c>
      <c r="F17" s="8">
        <v>59</v>
      </c>
      <c r="G17" s="8">
        <f t="shared" si="11"/>
        <v>17700</v>
      </c>
      <c r="H17" s="8">
        <f t="shared" si="12"/>
        <v>21100</v>
      </c>
      <c r="I17" s="8">
        <v>0.9</v>
      </c>
      <c r="J17" s="8">
        <f t="shared" si="13"/>
        <v>18990</v>
      </c>
      <c r="K17" s="8">
        <f t="shared" si="14"/>
        <v>22788</v>
      </c>
      <c r="L17" s="8">
        <f t="shared" si="15"/>
        <v>11394</v>
      </c>
      <c r="M17" s="8">
        <f t="shared" si="16"/>
        <v>5697</v>
      </c>
      <c r="N17" s="21">
        <f t="shared" si="17"/>
        <v>5697</v>
      </c>
      <c r="O17" s="21">
        <f t="shared" si="18"/>
        <v>22788</v>
      </c>
    </row>
    <row r="18" s="1" customFormat="1" ht="25" customHeight="1" spans="1:15">
      <c r="A18" s="8">
        <v>13</v>
      </c>
      <c r="B18" s="9" t="s">
        <v>36</v>
      </c>
      <c r="C18" s="8" t="s">
        <v>29</v>
      </c>
      <c r="D18" s="8">
        <v>14</v>
      </c>
      <c r="E18" s="8">
        <f t="shared" si="10"/>
        <v>2800</v>
      </c>
      <c r="F18" s="8">
        <v>9</v>
      </c>
      <c r="G18" s="8">
        <f t="shared" si="11"/>
        <v>2700</v>
      </c>
      <c r="H18" s="8">
        <f t="shared" si="12"/>
        <v>5500</v>
      </c>
      <c r="I18" s="8">
        <v>0.8</v>
      </c>
      <c r="J18" s="8">
        <f t="shared" si="13"/>
        <v>4400</v>
      </c>
      <c r="K18" s="8">
        <f t="shared" si="14"/>
        <v>5280</v>
      </c>
      <c r="L18" s="8">
        <f t="shared" si="15"/>
        <v>2640</v>
      </c>
      <c r="M18" s="8">
        <f t="shared" si="16"/>
        <v>1320</v>
      </c>
      <c r="N18" s="21">
        <f t="shared" si="17"/>
        <v>1320</v>
      </c>
      <c r="O18" s="21">
        <f t="shared" si="18"/>
        <v>5280</v>
      </c>
    </row>
    <row r="19" s="1" customFormat="1" ht="25" customHeight="1" spans="1:15">
      <c r="A19" s="8">
        <v>14</v>
      </c>
      <c r="B19" s="9" t="s">
        <v>37</v>
      </c>
      <c r="C19" s="8" t="s">
        <v>19</v>
      </c>
      <c r="D19" s="8">
        <v>10</v>
      </c>
      <c r="E19" s="8">
        <f t="shared" si="10"/>
        <v>2000</v>
      </c>
      <c r="F19" s="8">
        <v>16</v>
      </c>
      <c r="G19" s="8">
        <f t="shared" si="11"/>
        <v>4800</v>
      </c>
      <c r="H19" s="8">
        <f t="shared" si="12"/>
        <v>6800</v>
      </c>
      <c r="I19" s="8">
        <v>0.8</v>
      </c>
      <c r="J19" s="8">
        <f t="shared" si="13"/>
        <v>5440</v>
      </c>
      <c r="K19" s="8">
        <f t="shared" si="14"/>
        <v>6528</v>
      </c>
      <c r="L19" s="8">
        <f t="shared" si="15"/>
        <v>3264</v>
      </c>
      <c r="M19" s="8">
        <f t="shared" si="16"/>
        <v>1632</v>
      </c>
      <c r="N19" s="21">
        <f t="shared" si="17"/>
        <v>1632</v>
      </c>
      <c r="O19" s="21">
        <f t="shared" si="18"/>
        <v>6528</v>
      </c>
    </row>
    <row r="20" s="1" customFormat="1" ht="25" customHeight="1" spans="1:15">
      <c r="A20" s="8">
        <v>15</v>
      </c>
      <c r="B20" s="9" t="s">
        <v>38</v>
      </c>
      <c r="C20" s="8" t="s">
        <v>29</v>
      </c>
      <c r="D20" s="8">
        <v>5</v>
      </c>
      <c r="E20" s="8">
        <f t="shared" si="10"/>
        <v>1000</v>
      </c>
      <c r="F20" s="8">
        <v>34</v>
      </c>
      <c r="G20" s="8">
        <f t="shared" si="11"/>
        <v>10200</v>
      </c>
      <c r="H20" s="8">
        <f t="shared" si="12"/>
        <v>11200</v>
      </c>
      <c r="I20" s="8">
        <v>0.8</v>
      </c>
      <c r="J20" s="8">
        <f t="shared" si="13"/>
        <v>8960</v>
      </c>
      <c r="K20" s="8">
        <f t="shared" si="14"/>
        <v>10752</v>
      </c>
      <c r="L20" s="8">
        <f t="shared" si="15"/>
        <v>5376</v>
      </c>
      <c r="M20" s="8">
        <f t="shared" si="16"/>
        <v>2688</v>
      </c>
      <c r="N20" s="21">
        <f t="shared" si="17"/>
        <v>2688</v>
      </c>
      <c r="O20" s="21">
        <f t="shared" si="18"/>
        <v>10752</v>
      </c>
    </row>
    <row r="21" s="2" customFormat="1" ht="25" customHeight="1" spans="1:15">
      <c r="A21" s="10" t="s">
        <v>39</v>
      </c>
      <c r="B21" s="11"/>
      <c r="C21" s="12"/>
      <c r="D21" s="13">
        <f>SUM(D12:D20)</f>
        <v>131</v>
      </c>
      <c r="E21" s="13">
        <f t="shared" ref="E21:O21" si="19">SUM(E12:E20)</f>
        <v>26200</v>
      </c>
      <c r="F21" s="13">
        <f t="shared" si="19"/>
        <v>504</v>
      </c>
      <c r="G21" s="13">
        <f t="shared" si="19"/>
        <v>151200</v>
      </c>
      <c r="H21" s="13">
        <f t="shared" si="19"/>
        <v>177400</v>
      </c>
      <c r="I21" s="13" t="s">
        <v>29</v>
      </c>
      <c r="J21" s="13">
        <f t="shared" si="19"/>
        <v>157400</v>
      </c>
      <c r="K21" s="13">
        <f t="shared" si="19"/>
        <v>188880</v>
      </c>
      <c r="L21" s="13">
        <f t="shared" si="19"/>
        <v>94440</v>
      </c>
      <c r="M21" s="13">
        <f t="shared" si="19"/>
        <v>47220</v>
      </c>
      <c r="N21" s="13">
        <f t="shared" si="19"/>
        <v>47220</v>
      </c>
      <c r="O21" s="13">
        <f t="shared" si="19"/>
        <v>188880</v>
      </c>
    </row>
    <row r="22" s="1" customFormat="1" ht="25" customHeight="1" spans="1:15">
      <c r="A22" s="8">
        <v>16</v>
      </c>
      <c r="B22" s="9" t="s">
        <v>40</v>
      </c>
      <c r="C22" s="8" t="s">
        <v>21</v>
      </c>
      <c r="D22" s="8">
        <v>18</v>
      </c>
      <c r="E22" s="8">
        <f>D22*200</f>
        <v>3600</v>
      </c>
      <c r="F22" s="8">
        <v>191</v>
      </c>
      <c r="G22" s="8">
        <f>F22*300</f>
        <v>57300</v>
      </c>
      <c r="H22" s="8">
        <f>E22+G22</f>
        <v>60900</v>
      </c>
      <c r="I22" s="8">
        <v>1</v>
      </c>
      <c r="J22" s="8">
        <f>H22*I22</f>
        <v>60900</v>
      </c>
      <c r="K22" s="8">
        <f>J22*1.2</f>
        <v>73080</v>
      </c>
      <c r="L22" s="8">
        <f>K22/2</f>
        <v>36540</v>
      </c>
      <c r="M22" s="8">
        <f>K22/4</f>
        <v>18270</v>
      </c>
      <c r="N22" s="21">
        <f>K22/4</f>
        <v>18270</v>
      </c>
      <c r="O22" s="21">
        <f>L22+M22+N22</f>
        <v>73080</v>
      </c>
    </row>
    <row r="23" s="1" customFormat="1" ht="25" customHeight="1" spans="1:15">
      <c r="A23" s="8">
        <v>17</v>
      </c>
      <c r="B23" s="9" t="s">
        <v>41</v>
      </c>
      <c r="C23" s="8" t="s">
        <v>27</v>
      </c>
      <c r="D23" s="8">
        <v>2</v>
      </c>
      <c r="E23" s="8">
        <f>D23*200</f>
        <v>400</v>
      </c>
      <c r="F23" s="8">
        <v>67</v>
      </c>
      <c r="G23" s="8">
        <f>F23*300</f>
        <v>20100</v>
      </c>
      <c r="H23" s="8">
        <f>E23+G23</f>
        <v>20500</v>
      </c>
      <c r="I23" s="8">
        <v>0.9</v>
      </c>
      <c r="J23" s="8">
        <f>H23*I23</f>
        <v>18450</v>
      </c>
      <c r="K23" s="8">
        <f>J23*1.2</f>
        <v>22140</v>
      </c>
      <c r="L23" s="8">
        <f>K23/2</f>
        <v>11070</v>
      </c>
      <c r="M23" s="8">
        <f>K23/4</f>
        <v>5535</v>
      </c>
      <c r="N23" s="21">
        <f>K23/4</f>
        <v>5535</v>
      </c>
      <c r="O23" s="21">
        <f>L23+M23+N23</f>
        <v>22140</v>
      </c>
    </row>
    <row r="24" s="2" customFormat="1" ht="25" customHeight="1" spans="1:15">
      <c r="A24" s="10" t="s">
        <v>42</v>
      </c>
      <c r="B24" s="11"/>
      <c r="C24" s="12"/>
      <c r="D24" s="13">
        <f>D22+D23</f>
        <v>20</v>
      </c>
      <c r="E24" s="13">
        <f t="shared" ref="E24:O24" si="20">E22+E23</f>
        <v>4000</v>
      </c>
      <c r="F24" s="13">
        <f t="shared" si="20"/>
        <v>258</v>
      </c>
      <c r="G24" s="13">
        <f t="shared" si="20"/>
        <v>77400</v>
      </c>
      <c r="H24" s="13">
        <f t="shared" si="20"/>
        <v>81400</v>
      </c>
      <c r="I24" s="13" t="s">
        <v>29</v>
      </c>
      <c r="J24" s="13">
        <f t="shared" si="20"/>
        <v>79350</v>
      </c>
      <c r="K24" s="13">
        <f t="shared" si="20"/>
        <v>95220</v>
      </c>
      <c r="L24" s="13">
        <f t="shared" si="20"/>
        <v>47610</v>
      </c>
      <c r="M24" s="13">
        <f t="shared" si="20"/>
        <v>23805</v>
      </c>
      <c r="N24" s="13">
        <f t="shared" si="20"/>
        <v>23805</v>
      </c>
      <c r="O24" s="13">
        <f t="shared" si="20"/>
        <v>95220</v>
      </c>
    </row>
    <row r="25" s="1" customFormat="1" ht="25" customHeight="1" spans="1:15">
      <c r="A25" s="8">
        <v>18</v>
      </c>
      <c r="B25" s="9" t="s">
        <v>43</v>
      </c>
      <c r="C25" s="8" t="s">
        <v>27</v>
      </c>
      <c r="D25" s="8">
        <v>0</v>
      </c>
      <c r="E25" s="8">
        <f>D25*200</f>
        <v>0</v>
      </c>
      <c r="F25" s="8">
        <v>132</v>
      </c>
      <c r="G25" s="8">
        <f>F25*300</f>
        <v>39600</v>
      </c>
      <c r="H25" s="8">
        <f>E25+G25</f>
        <v>39600</v>
      </c>
      <c r="I25" s="8">
        <v>0.9</v>
      </c>
      <c r="J25" s="8">
        <f>H25*I25</f>
        <v>35640</v>
      </c>
      <c r="K25" s="8">
        <f>J25*1.2</f>
        <v>42768</v>
      </c>
      <c r="L25" s="8">
        <f>K25/2</f>
        <v>21384</v>
      </c>
      <c r="M25" s="8">
        <v>0</v>
      </c>
      <c r="N25" s="21">
        <f>K25/2</f>
        <v>21384</v>
      </c>
      <c r="O25" s="21">
        <f>L25+M25+N25</f>
        <v>42768</v>
      </c>
    </row>
    <row r="26" s="1" customFormat="1" ht="25" customHeight="1" spans="1:15">
      <c r="A26" s="8">
        <v>19</v>
      </c>
      <c r="B26" s="9" t="s">
        <v>44</v>
      </c>
      <c r="C26" s="8" t="s">
        <v>29</v>
      </c>
      <c r="D26" s="8">
        <v>30</v>
      </c>
      <c r="E26" s="8">
        <f>D26*200</f>
        <v>6000</v>
      </c>
      <c r="F26" s="8">
        <v>140</v>
      </c>
      <c r="G26" s="8">
        <f>F26*300</f>
        <v>42000</v>
      </c>
      <c r="H26" s="8">
        <f>E26+G26</f>
        <v>48000</v>
      </c>
      <c r="I26" s="8">
        <v>0.8</v>
      </c>
      <c r="J26" s="8">
        <f>H26*I26</f>
        <v>38400</v>
      </c>
      <c r="K26" s="8">
        <f>J26*1.2</f>
        <v>46080</v>
      </c>
      <c r="L26" s="8">
        <f>K26/2</f>
        <v>23040</v>
      </c>
      <c r="M26" s="8">
        <v>0</v>
      </c>
      <c r="N26" s="21">
        <f>K26/2</f>
        <v>23040</v>
      </c>
      <c r="O26" s="21">
        <f>L26+M26+N26</f>
        <v>46080</v>
      </c>
    </row>
    <row r="27" s="2" customFormat="1" ht="25" customHeight="1" spans="1:15">
      <c r="A27" s="10" t="s">
        <v>45</v>
      </c>
      <c r="B27" s="11"/>
      <c r="C27" s="12"/>
      <c r="D27" s="13">
        <f>D25+D26</f>
        <v>30</v>
      </c>
      <c r="E27" s="13">
        <f t="shared" ref="E27:O27" si="21">E25+E26</f>
        <v>6000</v>
      </c>
      <c r="F27" s="13">
        <f t="shared" si="21"/>
        <v>272</v>
      </c>
      <c r="G27" s="13">
        <f t="shared" si="21"/>
        <v>81600</v>
      </c>
      <c r="H27" s="13">
        <f t="shared" si="21"/>
        <v>87600</v>
      </c>
      <c r="I27" s="13" t="s">
        <v>29</v>
      </c>
      <c r="J27" s="13">
        <f t="shared" si="21"/>
        <v>74040</v>
      </c>
      <c r="K27" s="13">
        <f t="shared" si="21"/>
        <v>88848</v>
      </c>
      <c r="L27" s="13">
        <f t="shared" si="21"/>
        <v>44424</v>
      </c>
      <c r="M27" s="13">
        <f t="shared" si="21"/>
        <v>0</v>
      </c>
      <c r="N27" s="13">
        <f t="shared" si="21"/>
        <v>44424</v>
      </c>
      <c r="O27" s="13">
        <f t="shared" si="21"/>
        <v>88848</v>
      </c>
    </row>
    <row r="28" s="1" customFormat="1" ht="25" customHeight="1" spans="1:15">
      <c r="A28" s="8">
        <v>20</v>
      </c>
      <c r="B28" s="9" t="s">
        <v>46</v>
      </c>
      <c r="C28" s="8" t="s">
        <v>21</v>
      </c>
      <c r="D28" s="8">
        <v>30</v>
      </c>
      <c r="E28" s="8">
        <f>D28*200</f>
        <v>6000</v>
      </c>
      <c r="F28" s="8">
        <v>53</v>
      </c>
      <c r="G28" s="8">
        <f>F28*300</f>
        <v>15900</v>
      </c>
      <c r="H28" s="8">
        <f>E28+G28</f>
        <v>21900</v>
      </c>
      <c r="I28" s="8">
        <v>1</v>
      </c>
      <c r="J28" s="8">
        <f>H28*I28</f>
        <v>21900</v>
      </c>
      <c r="K28" s="8">
        <f>J28*1.2</f>
        <v>26280</v>
      </c>
      <c r="L28" s="8">
        <f>K28/2</f>
        <v>13140</v>
      </c>
      <c r="M28" s="8">
        <f>K28/4</f>
        <v>6570</v>
      </c>
      <c r="N28" s="21">
        <f>K28/4</f>
        <v>6570</v>
      </c>
      <c r="O28" s="21">
        <f>L28+M28+N28</f>
        <v>26280</v>
      </c>
    </row>
    <row r="29" s="2" customFormat="1" ht="25" customHeight="1" spans="1:15">
      <c r="A29" s="10" t="s">
        <v>47</v>
      </c>
      <c r="B29" s="11"/>
      <c r="C29" s="12"/>
      <c r="D29" s="13">
        <f>D28</f>
        <v>30</v>
      </c>
      <c r="E29" s="13">
        <f t="shared" ref="E29:O29" si="22">E28</f>
        <v>6000</v>
      </c>
      <c r="F29" s="13">
        <f t="shared" si="22"/>
        <v>53</v>
      </c>
      <c r="G29" s="13">
        <f t="shared" si="22"/>
        <v>15900</v>
      </c>
      <c r="H29" s="13">
        <f t="shared" si="22"/>
        <v>21900</v>
      </c>
      <c r="I29" s="13" t="s">
        <v>29</v>
      </c>
      <c r="J29" s="13">
        <f t="shared" si="22"/>
        <v>21900</v>
      </c>
      <c r="K29" s="13">
        <f t="shared" si="22"/>
        <v>26280</v>
      </c>
      <c r="L29" s="13">
        <f t="shared" si="22"/>
        <v>13140</v>
      </c>
      <c r="M29" s="13">
        <f t="shared" si="22"/>
        <v>6570</v>
      </c>
      <c r="N29" s="13">
        <f t="shared" si="22"/>
        <v>6570</v>
      </c>
      <c r="O29" s="13">
        <f t="shared" si="22"/>
        <v>26280</v>
      </c>
    </row>
    <row r="30" s="1" customFormat="1" ht="25" customHeight="1" spans="1:15">
      <c r="A30" s="8">
        <v>21</v>
      </c>
      <c r="B30" s="9" t="s">
        <v>48</v>
      </c>
      <c r="C30" s="8" t="s">
        <v>49</v>
      </c>
      <c r="D30" s="8">
        <v>121</v>
      </c>
      <c r="E30" s="8">
        <f>D30*200</f>
        <v>24200</v>
      </c>
      <c r="F30" s="8">
        <v>244</v>
      </c>
      <c r="G30" s="8">
        <f>F30*300</f>
        <v>73200</v>
      </c>
      <c r="H30" s="8">
        <f>E30+G30</f>
        <v>97400</v>
      </c>
      <c r="I30" s="8">
        <v>1.2</v>
      </c>
      <c r="J30" s="8">
        <f>H30*I30</f>
        <v>116880</v>
      </c>
      <c r="K30" s="8">
        <f>J30*1.2</f>
        <v>140256</v>
      </c>
      <c r="L30" s="8">
        <f>K30/2</f>
        <v>70128</v>
      </c>
      <c r="M30" s="8">
        <f>K30/4</f>
        <v>35064</v>
      </c>
      <c r="N30" s="21">
        <f>K30/4</f>
        <v>35064</v>
      </c>
      <c r="O30" s="21">
        <f>L30+M30+N30</f>
        <v>140256</v>
      </c>
    </row>
    <row r="31" s="1" customFormat="1" ht="25" customHeight="1" spans="1:15">
      <c r="A31" s="8">
        <v>22</v>
      </c>
      <c r="B31" s="9" t="s">
        <v>50</v>
      </c>
      <c r="C31" s="8" t="s">
        <v>21</v>
      </c>
      <c r="D31" s="8">
        <v>31</v>
      </c>
      <c r="E31" s="8">
        <f>D31*200</f>
        <v>6200</v>
      </c>
      <c r="F31" s="8">
        <v>77</v>
      </c>
      <c r="G31" s="8">
        <f>F31*300</f>
        <v>23100</v>
      </c>
      <c r="H31" s="8">
        <f>E31+G31</f>
        <v>29300</v>
      </c>
      <c r="I31" s="8">
        <v>1</v>
      </c>
      <c r="J31" s="8">
        <f>H31*I31</f>
        <v>29300</v>
      </c>
      <c r="K31" s="8">
        <f>J31*1.2</f>
        <v>35160</v>
      </c>
      <c r="L31" s="8">
        <f>K31/2</f>
        <v>17580</v>
      </c>
      <c r="M31" s="8">
        <f>K31/4</f>
        <v>8790</v>
      </c>
      <c r="N31" s="21">
        <f>K31/4</f>
        <v>8790</v>
      </c>
      <c r="O31" s="21">
        <f>L31+M31+N31</f>
        <v>35160</v>
      </c>
    </row>
    <row r="32" s="1" customFormat="1" ht="25" customHeight="1" spans="1:15">
      <c r="A32" s="8">
        <v>23</v>
      </c>
      <c r="B32" s="9" t="s">
        <v>51</v>
      </c>
      <c r="C32" s="8" t="s">
        <v>49</v>
      </c>
      <c r="D32" s="8">
        <v>476</v>
      </c>
      <c r="E32" s="8">
        <f>D32*200</f>
        <v>95200</v>
      </c>
      <c r="F32" s="8">
        <v>732</v>
      </c>
      <c r="G32" s="8">
        <f>F32*300</f>
        <v>219600</v>
      </c>
      <c r="H32" s="8">
        <f>E32+G32</f>
        <v>314800</v>
      </c>
      <c r="I32" s="8">
        <v>1.2</v>
      </c>
      <c r="J32" s="8">
        <f>H32*I32</f>
        <v>377760</v>
      </c>
      <c r="K32" s="8">
        <f>J32*1.2</f>
        <v>453312</v>
      </c>
      <c r="L32" s="8">
        <f>K32/2</f>
        <v>226656</v>
      </c>
      <c r="M32" s="8">
        <f>K32/4</f>
        <v>113328</v>
      </c>
      <c r="N32" s="21">
        <f>K32/4</f>
        <v>113328</v>
      </c>
      <c r="O32" s="21">
        <f>L32+M32+N32</f>
        <v>453312</v>
      </c>
    </row>
    <row r="33" s="2" customFormat="1" ht="25" customHeight="1" spans="1:15">
      <c r="A33" s="10" t="s">
        <v>52</v>
      </c>
      <c r="B33" s="11"/>
      <c r="C33" s="12"/>
      <c r="D33" s="13">
        <f>SUM(D30:D32)</f>
        <v>628</v>
      </c>
      <c r="E33" s="13">
        <f t="shared" ref="E33:O33" si="23">SUM(E30:E32)</f>
        <v>125600</v>
      </c>
      <c r="F33" s="13">
        <f t="shared" si="23"/>
        <v>1053</v>
      </c>
      <c r="G33" s="13">
        <f t="shared" si="23"/>
        <v>315900</v>
      </c>
      <c r="H33" s="13">
        <f t="shared" si="23"/>
        <v>441500</v>
      </c>
      <c r="I33" s="13" t="s">
        <v>29</v>
      </c>
      <c r="J33" s="13">
        <f t="shared" si="23"/>
        <v>523940</v>
      </c>
      <c r="K33" s="13">
        <f t="shared" si="23"/>
        <v>628728</v>
      </c>
      <c r="L33" s="13">
        <f t="shared" si="23"/>
        <v>314364</v>
      </c>
      <c r="M33" s="13">
        <f t="shared" si="23"/>
        <v>157182</v>
      </c>
      <c r="N33" s="13">
        <f t="shared" si="23"/>
        <v>157182</v>
      </c>
      <c r="O33" s="13">
        <f t="shared" si="23"/>
        <v>628728</v>
      </c>
    </row>
    <row r="34" s="1" customFormat="1" ht="25" customHeight="1" spans="1:15">
      <c r="A34" s="8">
        <v>24</v>
      </c>
      <c r="B34" s="9" t="s">
        <v>53</v>
      </c>
      <c r="C34" s="8" t="s">
        <v>25</v>
      </c>
      <c r="D34" s="8">
        <v>106</v>
      </c>
      <c r="E34" s="8">
        <f>D34*200</f>
        <v>21200</v>
      </c>
      <c r="F34" s="8">
        <v>389</v>
      </c>
      <c r="G34" s="8">
        <f>F34*300</f>
        <v>116700</v>
      </c>
      <c r="H34" s="8">
        <f>E34+G34</f>
        <v>137900</v>
      </c>
      <c r="I34" s="8">
        <v>1.1</v>
      </c>
      <c r="J34" s="8">
        <f>H34*I34</f>
        <v>151690</v>
      </c>
      <c r="K34" s="8">
        <f>J34*1.2</f>
        <v>182028</v>
      </c>
      <c r="L34" s="8">
        <f>K34/2</f>
        <v>91014</v>
      </c>
      <c r="M34" s="8">
        <f>K34/4</f>
        <v>45507</v>
      </c>
      <c r="N34" s="21">
        <f>K34/4</f>
        <v>45507</v>
      </c>
      <c r="O34" s="21">
        <f>L34+M34+N34</f>
        <v>182028</v>
      </c>
    </row>
    <row r="35" s="2" customFormat="1" ht="25" customHeight="1" spans="1:15">
      <c r="A35" s="10" t="s">
        <v>54</v>
      </c>
      <c r="B35" s="11"/>
      <c r="C35" s="12"/>
      <c r="D35" s="13">
        <f>D34</f>
        <v>106</v>
      </c>
      <c r="E35" s="13">
        <f t="shared" ref="E35:O35" si="24">E34</f>
        <v>21200</v>
      </c>
      <c r="F35" s="13">
        <f t="shared" si="24"/>
        <v>389</v>
      </c>
      <c r="G35" s="13">
        <f t="shared" si="24"/>
        <v>116700</v>
      </c>
      <c r="H35" s="13">
        <f t="shared" si="24"/>
        <v>137900</v>
      </c>
      <c r="I35" s="13" t="s">
        <v>29</v>
      </c>
      <c r="J35" s="13">
        <f t="shared" si="24"/>
        <v>151690</v>
      </c>
      <c r="K35" s="13">
        <f t="shared" si="24"/>
        <v>182028</v>
      </c>
      <c r="L35" s="13">
        <f t="shared" si="24"/>
        <v>91014</v>
      </c>
      <c r="M35" s="13">
        <f t="shared" si="24"/>
        <v>45507</v>
      </c>
      <c r="N35" s="13">
        <f t="shared" si="24"/>
        <v>45507</v>
      </c>
      <c r="O35" s="13">
        <f t="shared" si="24"/>
        <v>182028</v>
      </c>
    </row>
    <row r="36" s="1" customFormat="1" ht="25" customHeight="1" spans="1:15">
      <c r="A36" s="8">
        <v>25</v>
      </c>
      <c r="B36" s="9" t="s">
        <v>55</v>
      </c>
      <c r="C36" s="8" t="s">
        <v>29</v>
      </c>
      <c r="D36" s="8">
        <v>3</v>
      </c>
      <c r="E36" s="8">
        <f>D36*200</f>
        <v>600</v>
      </c>
      <c r="F36" s="8">
        <v>34</v>
      </c>
      <c r="G36" s="8">
        <f>F36*300</f>
        <v>10200</v>
      </c>
      <c r="H36" s="8">
        <f>E36+G36</f>
        <v>10800</v>
      </c>
      <c r="I36" s="8">
        <v>0.8</v>
      </c>
      <c r="J36" s="8">
        <f>H36*I36</f>
        <v>8640</v>
      </c>
      <c r="K36" s="8">
        <f>J36*1.2</f>
        <v>10368</v>
      </c>
      <c r="L36" s="8">
        <f>K36/2</f>
        <v>5184</v>
      </c>
      <c r="M36" s="8">
        <f>K36/4</f>
        <v>2592</v>
      </c>
      <c r="N36" s="21">
        <f>K36/4</f>
        <v>2592</v>
      </c>
      <c r="O36" s="21">
        <f>L36+M36+N36</f>
        <v>10368</v>
      </c>
    </row>
    <row r="37" s="2" customFormat="1" ht="25" customHeight="1" spans="1:15">
      <c r="A37" s="10" t="s">
        <v>56</v>
      </c>
      <c r="B37" s="11"/>
      <c r="C37" s="12"/>
      <c r="D37" s="13">
        <f>D36</f>
        <v>3</v>
      </c>
      <c r="E37" s="13">
        <f t="shared" ref="E37:O37" si="25">E36</f>
        <v>600</v>
      </c>
      <c r="F37" s="13">
        <f t="shared" si="25"/>
        <v>34</v>
      </c>
      <c r="G37" s="13">
        <f t="shared" si="25"/>
        <v>10200</v>
      </c>
      <c r="H37" s="13">
        <f t="shared" si="25"/>
        <v>10800</v>
      </c>
      <c r="I37" s="13" t="s">
        <v>29</v>
      </c>
      <c r="J37" s="13">
        <f t="shared" si="25"/>
        <v>8640</v>
      </c>
      <c r="K37" s="13">
        <f t="shared" si="25"/>
        <v>10368</v>
      </c>
      <c r="L37" s="13">
        <f t="shared" si="25"/>
        <v>5184</v>
      </c>
      <c r="M37" s="13">
        <f t="shared" si="25"/>
        <v>2592</v>
      </c>
      <c r="N37" s="13">
        <f t="shared" si="25"/>
        <v>2592</v>
      </c>
      <c r="O37" s="13">
        <f t="shared" si="25"/>
        <v>10368</v>
      </c>
    </row>
    <row r="38" s="1" customFormat="1" ht="25" customHeight="1" spans="1:15">
      <c r="A38" s="8">
        <v>26</v>
      </c>
      <c r="B38" s="9" t="s">
        <v>57</v>
      </c>
      <c r="C38" s="8" t="s">
        <v>19</v>
      </c>
      <c r="D38" s="8">
        <v>7</v>
      </c>
      <c r="E38" s="8">
        <f>D38*200</f>
        <v>1400</v>
      </c>
      <c r="F38" s="8">
        <v>41</v>
      </c>
      <c r="G38" s="8">
        <f>F38*300</f>
        <v>12300</v>
      </c>
      <c r="H38" s="8">
        <f>E38+G38</f>
        <v>13700</v>
      </c>
      <c r="I38" s="8">
        <v>0.8</v>
      </c>
      <c r="J38" s="8">
        <f>H38*I38</f>
        <v>10960</v>
      </c>
      <c r="K38" s="8">
        <f>J38*1.2</f>
        <v>13152</v>
      </c>
      <c r="L38" s="8">
        <f>K38/2</f>
        <v>6576</v>
      </c>
      <c r="M38" s="8">
        <f>K38/4</f>
        <v>3288</v>
      </c>
      <c r="N38" s="21">
        <f>K38/4</f>
        <v>3288</v>
      </c>
      <c r="O38" s="21">
        <f>L38+M38+N38</f>
        <v>13152</v>
      </c>
    </row>
    <row r="39" s="2" customFormat="1" ht="25" customHeight="1" spans="1:15">
      <c r="A39" s="10" t="s">
        <v>58</v>
      </c>
      <c r="B39" s="11"/>
      <c r="C39" s="12"/>
      <c r="D39" s="13">
        <f>D38</f>
        <v>7</v>
      </c>
      <c r="E39" s="13">
        <f t="shared" ref="E39:O39" si="26">E38</f>
        <v>1400</v>
      </c>
      <c r="F39" s="13">
        <f t="shared" si="26"/>
        <v>41</v>
      </c>
      <c r="G39" s="13">
        <f t="shared" si="26"/>
        <v>12300</v>
      </c>
      <c r="H39" s="13">
        <f t="shared" si="26"/>
        <v>13700</v>
      </c>
      <c r="I39" s="13" t="s">
        <v>29</v>
      </c>
      <c r="J39" s="13">
        <f t="shared" si="26"/>
        <v>10960</v>
      </c>
      <c r="K39" s="13">
        <f t="shared" si="26"/>
        <v>13152</v>
      </c>
      <c r="L39" s="13">
        <f t="shared" si="26"/>
        <v>6576</v>
      </c>
      <c r="M39" s="13">
        <f t="shared" si="26"/>
        <v>3288</v>
      </c>
      <c r="N39" s="13">
        <f t="shared" si="26"/>
        <v>3288</v>
      </c>
      <c r="O39" s="13">
        <f t="shared" si="26"/>
        <v>13152</v>
      </c>
    </row>
    <row r="40" s="1" customFormat="1" ht="25" customHeight="1" spans="1:15">
      <c r="A40" s="8">
        <v>27</v>
      </c>
      <c r="B40" s="14" t="s">
        <v>59</v>
      </c>
      <c r="C40" s="8" t="s">
        <v>27</v>
      </c>
      <c r="D40" s="8">
        <v>0</v>
      </c>
      <c r="E40" s="8">
        <f>D40*200</f>
        <v>0</v>
      </c>
      <c r="F40" s="8">
        <v>110</v>
      </c>
      <c r="G40" s="8">
        <f>F40*300</f>
        <v>33000</v>
      </c>
      <c r="H40" s="8">
        <f>E40+G40</f>
        <v>33000</v>
      </c>
      <c r="I40" s="8">
        <v>0.9</v>
      </c>
      <c r="J40" s="8">
        <f>H40*I40</f>
        <v>29700</v>
      </c>
      <c r="K40" s="8">
        <f>J40*1.2</f>
        <v>35640</v>
      </c>
      <c r="L40" s="8">
        <f>K40/2</f>
        <v>17820</v>
      </c>
      <c r="M40" s="8">
        <f>K40/4</f>
        <v>8910</v>
      </c>
      <c r="N40" s="21">
        <f>K40/4</f>
        <v>8910</v>
      </c>
      <c r="O40" s="21">
        <f>L40+M40+N40</f>
        <v>35640</v>
      </c>
    </row>
    <row r="41" s="1" customFormat="1" ht="25" customHeight="1" spans="1:15">
      <c r="A41" s="8">
        <v>28</v>
      </c>
      <c r="B41" s="9" t="s">
        <v>60</v>
      </c>
      <c r="C41" s="8" t="s">
        <v>27</v>
      </c>
      <c r="D41" s="8">
        <v>0</v>
      </c>
      <c r="E41" s="8">
        <f>D41*200</f>
        <v>0</v>
      </c>
      <c r="F41" s="8">
        <v>67</v>
      </c>
      <c r="G41" s="8">
        <f>F41*300</f>
        <v>20100</v>
      </c>
      <c r="H41" s="8">
        <f>E41+G41</f>
        <v>20100</v>
      </c>
      <c r="I41" s="8">
        <v>0.9</v>
      </c>
      <c r="J41" s="8">
        <f>H41*I41</f>
        <v>18090</v>
      </c>
      <c r="K41" s="8">
        <f>J41*1.2</f>
        <v>21708</v>
      </c>
      <c r="L41" s="8">
        <f>K41/2</f>
        <v>10854</v>
      </c>
      <c r="M41" s="8">
        <f>K41/4</f>
        <v>5427</v>
      </c>
      <c r="N41" s="21">
        <f>K41/4</f>
        <v>5427</v>
      </c>
      <c r="O41" s="21">
        <f>L41+M41+N41</f>
        <v>21708</v>
      </c>
    </row>
    <row r="42" s="1" customFormat="1" ht="30" customHeight="1" spans="1:15">
      <c r="A42" s="15" t="s">
        <v>61</v>
      </c>
      <c r="B42" s="11"/>
      <c r="C42" s="16"/>
      <c r="D42" s="13">
        <f>D40+D41</f>
        <v>0</v>
      </c>
      <c r="E42" s="13">
        <f t="shared" ref="E42:O42" si="27">E40+E41</f>
        <v>0</v>
      </c>
      <c r="F42" s="13">
        <f t="shared" si="27"/>
        <v>177</v>
      </c>
      <c r="G42" s="13">
        <f t="shared" si="27"/>
        <v>53100</v>
      </c>
      <c r="H42" s="13">
        <f t="shared" si="27"/>
        <v>53100</v>
      </c>
      <c r="I42" s="13" t="s">
        <v>29</v>
      </c>
      <c r="J42" s="13">
        <f t="shared" si="27"/>
        <v>47790</v>
      </c>
      <c r="K42" s="13">
        <f t="shared" si="27"/>
        <v>57348</v>
      </c>
      <c r="L42" s="13">
        <f t="shared" si="27"/>
        <v>28674</v>
      </c>
      <c r="M42" s="13">
        <f t="shared" si="27"/>
        <v>14337</v>
      </c>
      <c r="N42" s="13">
        <f t="shared" si="27"/>
        <v>14337</v>
      </c>
      <c r="O42" s="13">
        <f t="shared" si="27"/>
        <v>57348</v>
      </c>
    </row>
    <row r="43" s="1" customFormat="1" ht="30" customHeight="1" spans="1:15">
      <c r="A43" s="17" t="s">
        <v>62</v>
      </c>
      <c r="B43" s="17"/>
      <c r="C43" s="13"/>
      <c r="D43" s="13">
        <f>D11+D21+D24+D27+D29+D33+D35+D37+D39+D42</f>
        <v>1045</v>
      </c>
      <c r="E43" s="13">
        <f t="shared" ref="E43:O43" si="28">E11+E21+E24+E27+E29+E33+E35+E37+E39+E42</f>
        <v>209000</v>
      </c>
      <c r="F43" s="13">
        <f t="shared" si="28"/>
        <v>3127</v>
      </c>
      <c r="G43" s="13">
        <f t="shared" si="28"/>
        <v>938100</v>
      </c>
      <c r="H43" s="13">
        <f t="shared" si="28"/>
        <v>1147100</v>
      </c>
      <c r="I43" s="13" t="s">
        <v>29</v>
      </c>
      <c r="J43" s="13">
        <f t="shared" si="28"/>
        <v>1193140</v>
      </c>
      <c r="K43" s="13">
        <f t="shared" si="28"/>
        <v>1431768</v>
      </c>
      <c r="L43" s="13">
        <f t="shared" si="28"/>
        <v>715884</v>
      </c>
      <c r="M43" s="13">
        <f t="shared" si="28"/>
        <v>335730</v>
      </c>
      <c r="N43" s="13">
        <f t="shared" si="28"/>
        <v>380154</v>
      </c>
      <c r="O43" s="13">
        <f t="shared" si="28"/>
        <v>1431768</v>
      </c>
    </row>
    <row r="44" ht="38" customHeight="1" spans="13:15">
      <c r="M44" s="22" t="s">
        <v>63</v>
      </c>
      <c r="N44" s="23"/>
      <c r="O44" s="23"/>
    </row>
  </sheetData>
  <mergeCells count="26">
    <mergeCell ref="A1:O1"/>
    <mergeCell ref="D2:G2"/>
    <mergeCell ref="D3:E3"/>
    <mergeCell ref="F3:G3"/>
    <mergeCell ref="A11:C11"/>
    <mergeCell ref="A21:C21"/>
    <mergeCell ref="A24:C24"/>
    <mergeCell ref="A27:C27"/>
    <mergeCell ref="A29:C29"/>
    <mergeCell ref="A33:C33"/>
    <mergeCell ref="A35:C35"/>
    <mergeCell ref="A37:C37"/>
    <mergeCell ref="A39:C39"/>
    <mergeCell ref="A42:C42"/>
    <mergeCell ref="A43:C43"/>
    <mergeCell ref="M44:O44"/>
    <mergeCell ref="A2:A4"/>
    <mergeCell ref="B2:B4"/>
    <mergeCell ref="C2:C4"/>
    <mergeCell ref="H2:H4"/>
    <mergeCell ref="I2:I4"/>
    <mergeCell ref="J2:J4"/>
    <mergeCell ref="K2:K4"/>
    <mergeCell ref="L2:L4"/>
    <mergeCell ref="O2:O4"/>
    <mergeCell ref="M2:N3"/>
  </mergeCells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@997</cp:lastModifiedBy>
  <dcterms:created xsi:type="dcterms:W3CDTF">2023-04-11T09:35:00Z</dcterms:created>
  <dcterms:modified xsi:type="dcterms:W3CDTF">2023-05-25T09:13:28Z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1D071B4E64A24BD5A1C69087D5F9C21B_11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