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375"/>
  </bookViews>
  <sheets>
    <sheet name="Sheet2" sheetId="2" r:id="rId1"/>
  </sheets>
  <definedNames>
    <definedName name="_xlnm.Print_Titles" localSheetId="0">Sheet2!$2:$4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"/>
  <c r="M41"/>
  <c r="L41"/>
  <c r="K41"/>
  <c r="J41"/>
  <c r="H41"/>
  <c r="G41"/>
  <c r="F41"/>
  <c r="E41"/>
  <c r="D41"/>
  <c r="N40"/>
  <c r="M40"/>
  <c r="L40"/>
  <c r="K40"/>
  <c r="J40"/>
  <c r="H40"/>
  <c r="G40"/>
  <c r="F40"/>
  <c r="E40"/>
  <c r="D40"/>
  <c r="N39"/>
  <c r="M39"/>
  <c r="L39"/>
  <c r="K39"/>
  <c r="J39"/>
  <c r="H39"/>
  <c r="G39"/>
  <c r="E39"/>
  <c r="N38"/>
  <c r="M38"/>
  <c r="L38"/>
  <c r="K38"/>
  <c r="J38"/>
  <c r="H38"/>
  <c r="G38"/>
  <c r="E38"/>
  <c r="N37"/>
  <c r="M37"/>
  <c r="L37"/>
  <c r="K37"/>
  <c r="J37"/>
  <c r="H37"/>
  <c r="G37"/>
  <c r="F37"/>
  <c r="E37"/>
  <c r="D37"/>
  <c r="N36"/>
  <c r="M36"/>
  <c r="L36"/>
  <c r="K36"/>
  <c r="J36"/>
  <c r="H36"/>
  <c r="G36"/>
  <c r="E36"/>
  <c r="N35"/>
  <c r="M35"/>
  <c r="L35"/>
  <c r="K35"/>
  <c r="J35"/>
  <c r="H35"/>
  <c r="G35"/>
  <c r="F35"/>
  <c r="E35"/>
  <c r="D35"/>
  <c r="N34"/>
  <c r="M34"/>
  <c r="L34"/>
  <c r="K34"/>
  <c r="J34"/>
  <c r="H34"/>
  <c r="G34"/>
  <c r="E34"/>
  <c r="N33"/>
  <c r="M33"/>
  <c r="L33"/>
  <c r="K33"/>
  <c r="J33"/>
  <c r="H33"/>
  <c r="G33"/>
  <c r="F33"/>
  <c r="E33"/>
  <c r="D33"/>
  <c r="N32"/>
  <c r="M32"/>
  <c r="L32"/>
  <c r="K32"/>
  <c r="J32"/>
  <c r="H32"/>
  <c r="G32"/>
  <c r="E32"/>
  <c r="N31"/>
  <c r="M31"/>
  <c r="L31"/>
  <c r="K31"/>
  <c r="J31"/>
  <c r="H31"/>
  <c r="G31"/>
  <c r="E31"/>
  <c r="N30"/>
  <c r="M30"/>
  <c r="L30"/>
  <c r="K30"/>
  <c r="J30"/>
  <c r="H30"/>
  <c r="G30"/>
  <c r="E30"/>
  <c r="N29"/>
  <c r="M29"/>
  <c r="L29"/>
  <c r="K29"/>
  <c r="J29"/>
  <c r="H29"/>
  <c r="G29"/>
  <c r="F29"/>
  <c r="E29"/>
  <c r="D29"/>
  <c r="N28"/>
  <c r="M28"/>
  <c r="L28"/>
  <c r="K28"/>
  <c r="J28"/>
  <c r="H28"/>
  <c r="G28"/>
  <c r="E28"/>
  <c r="N27"/>
  <c r="M27"/>
  <c r="L27"/>
  <c r="K27"/>
  <c r="J27"/>
  <c r="H27"/>
  <c r="G27"/>
  <c r="F27"/>
  <c r="E27"/>
  <c r="D27"/>
  <c r="N26"/>
  <c r="M26"/>
  <c r="K26"/>
  <c r="J26"/>
  <c r="H26"/>
  <c r="G26"/>
  <c r="E26"/>
  <c r="N25"/>
  <c r="M25"/>
  <c r="K25"/>
  <c r="J25"/>
  <c r="H25"/>
  <c r="G25"/>
  <c r="E25"/>
  <c r="N24"/>
  <c r="M24"/>
  <c r="L24"/>
  <c r="K24"/>
  <c r="J24"/>
  <c r="H24"/>
  <c r="G24"/>
  <c r="F24"/>
  <c r="E24"/>
  <c r="D24"/>
  <c r="N23"/>
  <c r="M23"/>
  <c r="L23"/>
  <c r="K23"/>
  <c r="J23"/>
  <c r="H23"/>
  <c r="G23"/>
  <c r="E23"/>
  <c r="N22"/>
  <c r="M22"/>
  <c r="L22"/>
  <c r="K22"/>
  <c r="J22"/>
  <c r="H22"/>
  <c r="G22"/>
  <c r="E22"/>
  <c r="N21"/>
  <c r="M21"/>
  <c r="L21"/>
  <c r="K21"/>
  <c r="J21"/>
  <c r="H21"/>
  <c r="G21"/>
  <c r="F21"/>
  <c r="E21"/>
  <c r="D21"/>
  <c r="N20"/>
  <c r="M20"/>
  <c r="L20"/>
  <c r="K20"/>
  <c r="J20"/>
  <c r="H20"/>
  <c r="G20"/>
  <c r="E20"/>
  <c r="N19"/>
  <c r="M19"/>
  <c r="L19"/>
  <c r="K19"/>
  <c r="J19"/>
  <c r="H19"/>
  <c r="G19"/>
  <c r="E19"/>
  <c r="N18"/>
  <c r="M18"/>
  <c r="L18"/>
  <c r="K18"/>
  <c r="J18"/>
  <c r="H18"/>
  <c r="G18"/>
  <c r="E18"/>
  <c r="N17"/>
  <c r="M17"/>
  <c r="L17"/>
  <c r="K17"/>
  <c r="J17"/>
  <c r="H17"/>
  <c r="G17"/>
  <c r="E17"/>
  <c r="N16"/>
  <c r="M16"/>
  <c r="L16"/>
  <c r="K16"/>
  <c r="J16"/>
  <c r="H16"/>
  <c r="G16"/>
  <c r="E16"/>
  <c r="N15"/>
  <c r="M15"/>
  <c r="L15"/>
  <c r="K15"/>
  <c r="J15"/>
  <c r="H15"/>
  <c r="G15"/>
  <c r="E15"/>
  <c r="N14"/>
  <c r="M14"/>
  <c r="L14"/>
  <c r="K14"/>
  <c r="J14"/>
  <c r="H14"/>
  <c r="G14"/>
  <c r="E14"/>
  <c r="N13"/>
  <c r="M13"/>
  <c r="L13"/>
  <c r="K13"/>
  <c r="J13"/>
  <c r="H13"/>
  <c r="G13"/>
  <c r="E13"/>
  <c r="N12"/>
  <c r="M12"/>
  <c r="L12"/>
  <c r="K12"/>
  <c r="J12"/>
  <c r="H12"/>
  <c r="G12"/>
  <c r="E12"/>
  <c r="N11"/>
  <c r="M11"/>
  <c r="L11"/>
  <c r="K11"/>
  <c r="J11"/>
  <c r="H11"/>
  <c r="G11"/>
  <c r="F11"/>
  <c r="E11"/>
  <c r="D11"/>
  <c r="N10"/>
  <c r="M10"/>
  <c r="L10"/>
  <c r="K10"/>
  <c r="J10"/>
  <c r="H10"/>
  <c r="G10"/>
  <c r="E10"/>
  <c r="N9"/>
  <c r="M9"/>
  <c r="L9"/>
  <c r="K9"/>
  <c r="J9"/>
  <c r="H9"/>
  <c r="G9"/>
  <c r="E9"/>
  <c r="N8"/>
  <c r="M8"/>
  <c r="L8"/>
  <c r="K8"/>
  <c r="J8"/>
  <c r="H8"/>
  <c r="G8"/>
  <c r="E8"/>
  <c r="N7"/>
  <c r="M7"/>
  <c r="L7"/>
  <c r="K7"/>
  <c r="J7"/>
  <c r="H7"/>
  <c r="G7"/>
  <c r="E7"/>
  <c r="N6"/>
  <c r="M6"/>
  <c r="L6"/>
  <c r="K6"/>
  <c r="J6"/>
  <c r="H6"/>
  <c r="G6"/>
  <c r="E6"/>
  <c r="N5"/>
  <c r="M5"/>
  <c r="L5"/>
  <c r="K5"/>
  <c r="J5"/>
  <c r="H5"/>
  <c r="G5"/>
  <c r="E5"/>
</calcChain>
</file>

<file path=xl/sharedStrings.xml><?xml version="1.0" encoding="utf-8"?>
<sst xmlns="http://schemas.openxmlformats.org/spreadsheetml/2006/main" count="93" uniqueCount="60">
  <si>
    <t>序号</t>
  </si>
  <si>
    <t>机构名称</t>
  </si>
  <si>
    <t>机构等级</t>
  </si>
  <si>
    <t>运营补贴</t>
  </si>
  <si>
    <t>基准补贴总金额</t>
  </si>
  <si>
    <t>等级系数</t>
  </si>
  <si>
    <t>补贴总金额（基准补贴总金额*等级系数）</t>
  </si>
  <si>
    <t>市补贴金额</t>
  </si>
  <si>
    <t>区补贴金额</t>
  </si>
  <si>
    <t>实发金额</t>
  </si>
  <si>
    <t>介助</t>
  </si>
  <si>
    <t>介护</t>
  </si>
  <si>
    <t>人次</t>
  </si>
  <si>
    <t>金额</t>
  </si>
  <si>
    <t>区</t>
  </si>
  <si>
    <t>街道</t>
  </si>
  <si>
    <t>南京市江宁区东山街道桃园老年公寓</t>
  </si>
  <si>
    <t>一级</t>
  </si>
  <si>
    <t>南京江宁幸福园老年公寓</t>
  </si>
  <si>
    <t>三级</t>
  </si>
  <si>
    <t>南京市江宁区东山街道三槐大里老年公寓</t>
  </si>
  <si>
    <t>南京江宁岔路三槐长者照护之家</t>
  </si>
  <si>
    <t>南京朗诗常青藤养老服务有限公司新颐分公司</t>
  </si>
  <si>
    <t>四级</t>
  </si>
  <si>
    <t>南京君慈养老有限公司</t>
  </si>
  <si>
    <t>二级</t>
  </si>
  <si>
    <t>小计（东山街道）</t>
  </si>
  <si>
    <t>/</t>
  </si>
  <si>
    <t>南京江宁金华老年护养院</t>
  </si>
  <si>
    <t>南京江宁荣平老年康乐中心</t>
  </si>
  <si>
    <t>南京江宁广慈苑老年公寓</t>
  </si>
  <si>
    <t>南京市宏善护养院</t>
  </si>
  <si>
    <t>南京悦诚养老服务有限公司</t>
  </si>
  <si>
    <t>南京宁慧幸福养老服务有限公司江宁清水亭分公司</t>
  </si>
  <si>
    <t>南京宁慧幸福养老服务有限公司江宁兰台街分公司</t>
  </si>
  <si>
    <t>南京市江宁区悦华秣陵安养院</t>
  </si>
  <si>
    <t>南京悦华沐和苑养老服务有限公司</t>
  </si>
  <si>
    <t>小计（秣陵街道）</t>
  </si>
  <si>
    <t>南京金康天地护养院</t>
  </si>
  <si>
    <t>江苏大慈怀汤山养老服务有限公司</t>
  </si>
  <si>
    <t>小计（汤山街道）</t>
  </si>
  <si>
    <t>南京江宁云华养老院</t>
  </si>
  <si>
    <t>南京江宁百善老年公寓</t>
  </si>
  <si>
    <t>小计（麒麟街道）</t>
  </si>
  <si>
    <t>南京市江宁区悦华谷里安养院</t>
  </si>
  <si>
    <t>小计（谷里街道）</t>
  </si>
  <si>
    <t>南京瑞芝康健老年公寓</t>
  </si>
  <si>
    <t>五级</t>
  </si>
  <si>
    <t>南京利安康乐养老服务有限公司</t>
  </si>
  <si>
    <t>南京江宁沐春园护理院</t>
  </si>
  <si>
    <t>小计（淳化街道）</t>
  </si>
  <si>
    <t>南京瑞芝康健滨江颐养院</t>
  </si>
  <si>
    <t>小计（江宁街道）</t>
  </si>
  <si>
    <t>南京市沁夕阳养老护理服务有限公司</t>
  </si>
  <si>
    <t>小计（湖熟街道）</t>
  </si>
  <si>
    <r>
      <rPr>
        <sz val="11"/>
        <color rgb="FF000000"/>
        <rFont val="仿宋"/>
        <charset val="134"/>
      </rPr>
      <t>南京江宁晚晴苑老年公寓</t>
    </r>
    <r>
      <rPr>
        <sz val="11"/>
        <color indexed="8"/>
        <rFont val="宋体"/>
        <charset val="134"/>
      </rPr>
      <t> </t>
    </r>
  </si>
  <si>
    <t>南京市江宁区国弘护养院</t>
  </si>
  <si>
    <t>小计（横溪街道）</t>
  </si>
  <si>
    <t>合计</t>
  </si>
  <si>
    <t>江宁区2023年第二季度养老机构运营补贴核算汇总表（单位：元）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</si>
</sst>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0"/>
      <name val="黑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b/>
      <sz val="11"/>
      <name val="仿宋"/>
      <charset val="134"/>
    </font>
    <font>
      <b/>
      <sz val="10"/>
      <color theme="1"/>
      <name val="黑体"/>
      <charset val="134"/>
    </font>
    <font>
      <sz val="11"/>
      <color theme="1"/>
      <name val="仿宋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tabSelected="1" workbookViewId="0">
      <selection sqref="A1:N1"/>
    </sheetView>
  </sheetViews>
  <sheetFormatPr defaultColWidth="9" defaultRowHeight="13.5"/>
  <cols>
    <col min="1" max="1" width="5.125" style="2" customWidth="1"/>
    <col min="2" max="2" width="38.625" style="2" customWidth="1"/>
    <col min="3" max="3" width="8.125" style="2" customWidth="1"/>
    <col min="4" max="4" width="5.875" style="2" customWidth="1"/>
    <col min="5" max="5" width="8.125" style="2" customWidth="1"/>
    <col min="6" max="6" width="5.875" style="2" customWidth="1"/>
    <col min="7" max="7" width="11.625" style="2" customWidth="1"/>
    <col min="8" max="8" width="13.75" style="2" customWidth="1"/>
    <col min="9" max="9" width="8.125" style="2" customWidth="1"/>
    <col min="10" max="10" width="14.875" style="2" customWidth="1"/>
    <col min="11" max="11" width="10" style="2" customWidth="1"/>
    <col min="12" max="13" width="8.375" style="2" customWidth="1"/>
    <col min="14" max="14" width="10" style="2" customWidth="1"/>
    <col min="15" max="16384" width="9" style="2"/>
  </cols>
  <sheetData>
    <row r="1" spans="1:14" ht="42" customHeight="1">
      <c r="A1" s="13" t="s">
        <v>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>
      <c r="A2" s="14" t="s">
        <v>0</v>
      </c>
      <c r="B2" s="14" t="s">
        <v>1</v>
      </c>
      <c r="C2" s="21" t="s">
        <v>2</v>
      </c>
      <c r="D2" s="14" t="s">
        <v>3</v>
      </c>
      <c r="E2" s="14"/>
      <c r="F2" s="14"/>
      <c r="G2" s="14"/>
      <c r="H2" s="21" t="s">
        <v>4</v>
      </c>
      <c r="I2" s="21" t="s">
        <v>5</v>
      </c>
      <c r="J2" s="21" t="s">
        <v>6</v>
      </c>
      <c r="K2" s="21" t="s">
        <v>7</v>
      </c>
      <c r="L2" s="21" t="s">
        <v>8</v>
      </c>
      <c r="M2" s="21"/>
      <c r="N2" s="21" t="s">
        <v>9</v>
      </c>
    </row>
    <row r="3" spans="1:14">
      <c r="A3" s="14"/>
      <c r="B3" s="14"/>
      <c r="C3" s="21"/>
      <c r="D3" s="14" t="s">
        <v>10</v>
      </c>
      <c r="E3" s="14"/>
      <c r="F3" s="14" t="s">
        <v>11</v>
      </c>
      <c r="G3" s="14"/>
      <c r="H3" s="21"/>
      <c r="I3" s="21"/>
      <c r="J3" s="21"/>
      <c r="K3" s="21"/>
      <c r="L3" s="21"/>
      <c r="M3" s="21"/>
      <c r="N3" s="21"/>
    </row>
    <row r="4" spans="1:14">
      <c r="A4" s="14"/>
      <c r="B4" s="14"/>
      <c r="C4" s="21"/>
      <c r="D4" s="3" t="s">
        <v>12</v>
      </c>
      <c r="E4" s="3" t="s">
        <v>13</v>
      </c>
      <c r="F4" s="3" t="s">
        <v>12</v>
      </c>
      <c r="G4" s="3" t="s">
        <v>13</v>
      </c>
      <c r="H4" s="21"/>
      <c r="I4" s="21"/>
      <c r="J4" s="21"/>
      <c r="K4" s="21"/>
      <c r="L4" s="4" t="s">
        <v>14</v>
      </c>
      <c r="M4" s="11" t="s">
        <v>15</v>
      </c>
      <c r="N4" s="21"/>
    </row>
    <row r="5" spans="1:14" ht="30" customHeight="1">
      <c r="A5" s="5">
        <v>1</v>
      </c>
      <c r="B5" s="6" t="s">
        <v>16</v>
      </c>
      <c r="C5" s="5" t="s">
        <v>17</v>
      </c>
      <c r="D5" s="5">
        <v>0</v>
      </c>
      <c r="E5" s="5">
        <f t="shared" ref="E5:E10" si="0">D5*200</f>
        <v>0</v>
      </c>
      <c r="F5" s="5">
        <v>23</v>
      </c>
      <c r="G5" s="5">
        <f t="shared" ref="G5:G10" si="1">F5*300</f>
        <v>6900</v>
      </c>
      <c r="H5" s="5">
        <f t="shared" ref="H5:H10" si="2">E5+G5</f>
        <v>6900</v>
      </c>
      <c r="I5" s="5">
        <v>0.8</v>
      </c>
      <c r="J5" s="5">
        <f t="shared" ref="J5:J10" si="3">H5*I5</f>
        <v>5520</v>
      </c>
      <c r="K5" s="5">
        <f t="shared" ref="K5:K10" si="4">J5/2</f>
        <v>2760</v>
      </c>
      <c r="L5" s="5">
        <f t="shared" ref="L5:L10" si="5">J5/4</f>
        <v>1380</v>
      </c>
      <c r="M5" s="12">
        <f t="shared" ref="M5:M10" si="6">J5/4</f>
        <v>1380</v>
      </c>
      <c r="N5" s="12">
        <f t="shared" ref="N5:N10" si="7">K5+L5+M5</f>
        <v>5520</v>
      </c>
    </row>
    <row r="6" spans="1:14" ht="30" customHeight="1">
      <c r="A6" s="5">
        <v>2</v>
      </c>
      <c r="B6" s="6" t="s">
        <v>18</v>
      </c>
      <c r="C6" s="5" t="s">
        <v>19</v>
      </c>
      <c r="D6" s="5">
        <v>25</v>
      </c>
      <c r="E6" s="5">
        <f t="shared" si="0"/>
        <v>5000</v>
      </c>
      <c r="F6" s="5">
        <v>145</v>
      </c>
      <c r="G6" s="5">
        <f t="shared" si="1"/>
        <v>43500</v>
      </c>
      <c r="H6" s="5">
        <f t="shared" si="2"/>
        <v>48500</v>
      </c>
      <c r="I6" s="5">
        <v>1</v>
      </c>
      <c r="J6" s="5">
        <f t="shared" si="3"/>
        <v>48500</v>
      </c>
      <c r="K6" s="5">
        <f t="shared" si="4"/>
        <v>24250</v>
      </c>
      <c r="L6" s="5">
        <f t="shared" si="5"/>
        <v>12125</v>
      </c>
      <c r="M6" s="12">
        <f t="shared" si="6"/>
        <v>12125</v>
      </c>
      <c r="N6" s="12">
        <f t="shared" si="7"/>
        <v>48500</v>
      </c>
    </row>
    <row r="7" spans="1:14" ht="30" customHeight="1">
      <c r="A7" s="5">
        <v>3</v>
      </c>
      <c r="B7" s="6" t="s">
        <v>20</v>
      </c>
      <c r="C7" s="5" t="s">
        <v>17</v>
      </c>
      <c r="D7" s="5">
        <v>10</v>
      </c>
      <c r="E7" s="5">
        <f t="shared" si="0"/>
        <v>2000</v>
      </c>
      <c r="F7" s="5">
        <v>21</v>
      </c>
      <c r="G7" s="5">
        <f t="shared" si="1"/>
        <v>6300</v>
      </c>
      <c r="H7" s="5">
        <f t="shared" si="2"/>
        <v>8300</v>
      </c>
      <c r="I7" s="5">
        <v>0.8</v>
      </c>
      <c r="J7" s="5">
        <f t="shared" si="3"/>
        <v>6640</v>
      </c>
      <c r="K7" s="5">
        <f t="shared" si="4"/>
        <v>3320</v>
      </c>
      <c r="L7" s="5">
        <f t="shared" si="5"/>
        <v>1660</v>
      </c>
      <c r="M7" s="12">
        <f t="shared" si="6"/>
        <v>1660</v>
      </c>
      <c r="N7" s="12">
        <f t="shared" si="7"/>
        <v>6640</v>
      </c>
    </row>
    <row r="8" spans="1:14" ht="30" customHeight="1">
      <c r="A8" s="5">
        <v>4</v>
      </c>
      <c r="B8" s="6" t="s">
        <v>21</v>
      </c>
      <c r="C8" s="5" t="s">
        <v>17</v>
      </c>
      <c r="D8" s="5">
        <v>0</v>
      </c>
      <c r="E8" s="5">
        <f t="shared" si="0"/>
        <v>0</v>
      </c>
      <c r="F8" s="5">
        <v>18</v>
      </c>
      <c r="G8" s="5">
        <f t="shared" si="1"/>
        <v>5400</v>
      </c>
      <c r="H8" s="5">
        <f t="shared" si="2"/>
        <v>5400</v>
      </c>
      <c r="I8" s="5">
        <v>0.8</v>
      </c>
      <c r="J8" s="5">
        <f t="shared" si="3"/>
        <v>4320</v>
      </c>
      <c r="K8" s="5">
        <f t="shared" si="4"/>
        <v>2160</v>
      </c>
      <c r="L8" s="5">
        <f t="shared" si="5"/>
        <v>1080</v>
      </c>
      <c r="M8" s="12">
        <f t="shared" si="6"/>
        <v>1080</v>
      </c>
      <c r="N8" s="12">
        <f t="shared" si="7"/>
        <v>4320</v>
      </c>
    </row>
    <row r="9" spans="1:14" ht="30" customHeight="1">
      <c r="A9" s="5">
        <v>5</v>
      </c>
      <c r="B9" s="6" t="s">
        <v>22</v>
      </c>
      <c r="C9" s="5" t="s">
        <v>23</v>
      </c>
      <c r="D9" s="5">
        <v>51</v>
      </c>
      <c r="E9" s="5">
        <f t="shared" si="0"/>
        <v>10200</v>
      </c>
      <c r="F9" s="5">
        <v>58</v>
      </c>
      <c r="G9" s="5">
        <f t="shared" si="1"/>
        <v>17400</v>
      </c>
      <c r="H9" s="5">
        <f t="shared" si="2"/>
        <v>27600</v>
      </c>
      <c r="I9" s="5">
        <v>1.1000000000000001</v>
      </c>
      <c r="J9" s="5">
        <f t="shared" si="3"/>
        <v>30360</v>
      </c>
      <c r="K9" s="5">
        <f t="shared" si="4"/>
        <v>15180</v>
      </c>
      <c r="L9" s="5">
        <f t="shared" si="5"/>
        <v>7590</v>
      </c>
      <c r="M9" s="12">
        <f t="shared" si="6"/>
        <v>7590</v>
      </c>
      <c r="N9" s="12">
        <f t="shared" si="7"/>
        <v>30360</v>
      </c>
    </row>
    <row r="10" spans="1:14" ht="30" customHeight="1">
      <c r="A10" s="5">
        <v>6</v>
      </c>
      <c r="B10" s="6" t="s">
        <v>24</v>
      </c>
      <c r="C10" s="5" t="s">
        <v>25</v>
      </c>
      <c r="D10" s="5">
        <v>9</v>
      </c>
      <c r="E10" s="5">
        <f t="shared" si="0"/>
        <v>1800</v>
      </c>
      <c r="F10" s="5">
        <v>20</v>
      </c>
      <c r="G10" s="5">
        <f t="shared" si="1"/>
        <v>6000</v>
      </c>
      <c r="H10" s="5">
        <f t="shared" si="2"/>
        <v>7800</v>
      </c>
      <c r="I10" s="5">
        <v>0.9</v>
      </c>
      <c r="J10" s="5">
        <f t="shared" si="3"/>
        <v>7020</v>
      </c>
      <c r="K10" s="5">
        <f t="shared" si="4"/>
        <v>3510</v>
      </c>
      <c r="L10" s="5">
        <f t="shared" si="5"/>
        <v>1755</v>
      </c>
      <c r="M10" s="12">
        <f t="shared" si="6"/>
        <v>1755</v>
      </c>
      <c r="N10" s="12">
        <f t="shared" si="7"/>
        <v>7020</v>
      </c>
    </row>
    <row r="11" spans="1:14" s="1" customFormat="1" ht="30" customHeight="1">
      <c r="A11" s="15" t="s">
        <v>26</v>
      </c>
      <c r="B11" s="16"/>
      <c r="C11" s="17"/>
      <c r="D11" s="7">
        <f>SUM(D5:D10)</f>
        <v>95</v>
      </c>
      <c r="E11" s="7">
        <f t="shared" ref="E11:N11" si="8">SUM(E5:E10)</f>
        <v>19000</v>
      </c>
      <c r="F11" s="7">
        <f t="shared" si="8"/>
        <v>285</v>
      </c>
      <c r="G11" s="7">
        <f t="shared" si="8"/>
        <v>85500</v>
      </c>
      <c r="H11" s="7">
        <f t="shared" si="8"/>
        <v>104500</v>
      </c>
      <c r="I11" s="7" t="s">
        <v>27</v>
      </c>
      <c r="J11" s="7">
        <f t="shared" si="8"/>
        <v>102360</v>
      </c>
      <c r="K11" s="7">
        <f t="shared" si="8"/>
        <v>51180</v>
      </c>
      <c r="L11" s="7">
        <f t="shared" si="8"/>
        <v>25590</v>
      </c>
      <c r="M11" s="7">
        <f t="shared" si="8"/>
        <v>25590</v>
      </c>
      <c r="N11" s="7">
        <f t="shared" si="8"/>
        <v>102360</v>
      </c>
    </row>
    <row r="12" spans="1:14" ht="30" customHeight="1">
      <c r="A12" s="5">
        <v>7</v>
      </c>
      <c r="B12" s="6" t="s">
        <v>28</v>
      </c>
      <c r="C12" s="5" t="s">
        <v>27</v>
      </c>
      <c r="D12" s="5">
        <v>34</v>
      </c>
      <c r="E12" s="5">
        <f t="shared" ref="E12:E20" si="9">D12*200</f>
        <v>6800</v>
      </c>
      <c r="F12" s="5">
        <v>127</v>
      </c>
      <c r="G12" s="5">
        <f t="shared" ref="G12:G20" si="10">F12*300</f>
        <v>38100</v>
      </c>
      <c r="H12" s="5">
        <f t="shared" ref="H12:H20" si="11">E12+G12</f>
        <v>44900</v>
      </c>
      <c r="I12" s="5">
        <v>0.8</v>
      </c>
      <c r="J12" s="5">
        <f t="shared" ref="J12:J20" si="12">H12*I12</f>
        <v>35920</v>
      </c>
      <c r="K12" s="5">
        <f t="shared" ref="K12:K20" si="13">J12/2</f>
        <v>17960</v>
      </c>
      <c r="L12" s="5">
        <f t="shared" ref="L12:L20" si="14">J12/4</f>
        <v>8980</v>
      </c>
      <c r="M12" s="12">
        <f t="shared" ref="M12:M20" si="15">J12/4</f>
        <v>8980</v>
      </c>
      <c r="N12" s="12">
        <f t="shared" ref="N12:N20" si="16">K12+L12+M12</f>
        <v>35920</v>
      </c>
    </row>
    <row r="13" spans="1:14" ht="30" customHeight="1">
      <c r="A13" s="5">
        <v>8</v>
      </c>
      <c r="B13" s="8" t="s">
        <v>29</v>
      </c>
      <c r="C13" s="5" t="s">
        <v>25</v>
      </c>
      <c r="D13" s="5">
        <v>6</v>
      </c>
      <c r="E13" s="5">
        <f t="shared" si="9"/>
        <v>1200</v>
      </c>
      <c r="F13" s="5">
        <v>18</v>
      </c>
      <c r="G13" s="5">
        <f t="shared" si="10"/>
        <v>5400</v>
      </c>
      <c r="H13" s="5">
        <f t="shared" si="11"/>
        <v>6600</v>
      </c>
      <c r="I13" s="5">
        <v>0.9</v>
      </c>
      <c r="J13" s="5">
        <f t="shared" si="12"/>
        <v>5940</v>
      </c>
      <c r="K13" s="5">
        <f t="shared" si="13"/>
        <v>2970</v>
      </c>
      <c r="L13" s="5">
        <f t="shared" si="14"/>
        <v>1485</v>
      </c>
      <c r="M13" s="12">
        <f t="shared" si="15"/>
        <v>1485</v>
      </c>
      <c r="N13" s="12">
        <f t="shared" si="16"/>
        <v>5940</v>
      </c>
    </row>
    <row r="14" spans="1:14" ht="30" customHeight="1">
      <c r="A14" s="5">
        <v>9</v>
      </c>
      <c r="B14" s="6" t="s">
        <v>30</v>
      </c>
      <c r="C14" s="5" t="s">
        <v>25</v>
      </c>
      <c r="D14" s="5">
        <v>6</v>
      </c>
      <c r="E14" s="5">
        <f t="shared" si="9"/>
        <v>1200</v>
      </c>
      <c r="F14" s="5">
        <v>15</v>
      </c>
      <c r="G14" s="5">
        <f t="shared" si="10"/>
        <v>4500</v>
      </c>
      <c r="H14" s="5">
        <f t="shared" si="11"/>
        <v>5700</v>
      </c>
      <c r="I14" s="5">
        <v>0.9</v>
      </c>
      <c r="J14" s="5">
        <f t="shared" si="12"/>
        <v>5130</v>
      </c>
      <c r="K14" s="5">
        <f t="shared" si="13"/>
        <v>2565</v>
      </c>
      <c r="L14" s="5">
        <f t="shared" si="14"/>
        <v>1282.5</v>
      </c>
      <c r="M14" s="12">
        <f t="shared" si="15"/>
        <v>1282.5</v>
      </c>
      <c r="N14" s="12">
        <f t="shared" si="16"/>
        <v>5130</v>
      </c>
    </row>
    <row r="15" spans="1:14" ht="30" customHeight="1">
      <c r="A15" s="5">
        <v>10</v>
      </c>
      <c r="B15" s="9" t="s">
        <v>31</v>
      </c>
      <c r="C15" s="5" t="s">
        <v>19</v>
      </c>
      <c r="D15" s="5">
        <v>27</v>
      </c>
      <c r="E15" s="5">
        <f t="shared" si="9"/>
        <v>5400</v>
      </c>
      <c r="F15" s="5">
        <v>118</v>
      </c>
      <c r="G15" s="5">
        <f t="shared" si="10"/>
        <v>35400</v>
      </c>
      <c r="H15" s="5">
        <f t="shared" si="11"/>
        <v>40800</v>
      </c>
      <c r="I15" s="5">
        <v>1</v>
      </c>
      <c r="J15" s="5">
        <f t="shared" si="12"/>
        <v>40800</v>
      </c>
      <c r="K15" s="5">
        <f t="shared" si="13"/>
        <v>20400</v>
      </c>
      <c r="L15" s="5">
        <f t="shared" si="14"/>
        <v>10200</v>
      </c>
      <c r="M15" s="12">
        <f t="shared" si="15"/>
        <v>10200</v>
      </c>
      <c r="N15" s="12">
        <f t="shared" si="16"/>
        <v>40800</v>
      </c>
    </row>
    <row r="16" spans="1:14" ht="30" customHeight="1">
      <c r="A16" s="5">
        <v>11</v>
      </c>
      <c r="B16" s="6" t="s">
        <v>32</v>
      </c>
      <c r="C16" s="5" t="s">
        <v>25</v>
      </c>
      <c r="D16" s="5">
        <v>3</v>
      </c>
      <c r="E16" s="5">
        <f t="shared" si="9"/>
        <v>600</v>
      </c>
      <c r="F16" s="5">
        <v>49</v>
      </c>
      <c r="G16" s="5">
        <f t="shared" si="10"/>
        <v>14700</v>
      </c>
      <c r="H16" s="5">
        <f t="shared" si="11"/>
        <v>15300</v>
      </c>
      <c r="I16" s="5">
        <v>0.9</v>
      </c>
      <c r="J16" s="5">
        <f t="shared" si="12"/>
        <v>13770</v>
      </c>
      <c r="K16" s="5">
        <f t="shared" si="13"/>
        <v>6885</v>
      </c>
      <c r="L16" s="5">
        <f t="shared" si="14"/>
        <v>3442.5</v>
      </c>
      <c r="M16" s="12">
        <f t="shared" si="15"/>
        <v>3442.5</v>
      </c>
      <c r="N16" s="12">
        <f t="shared" si="16"/>
        <v>13770</v>
      </c>
    </row>
    <row r="17" spans="1:14" ht="30" customHeight="1">
      <c r="A17" s="5">
        <v>12</v>
      </c>
      <c r="B17" s="10" t="s">
        <v>33</v>
      </c>
      <c r="C17" s="5" t="s">
        <v>25</v>
      </c>
      <c r="D17" s="5">
        <v>12</v>
      </c>
      <c r="E17" s="5">
        <f t="shared" si="9"/>
        <v>2400</v>
      </c>
      <c r="F17" s="5">
        <v>56</v>
      </c>
      <c r="G17" s="5">
        <f t="shared" si="10"/>
        <v>16800</v>
      </c>
      <c r="H17" s="5">
        <f t="shared" si="11"/>
        <v>19200</v>
      </c>
      <c r="I17" s="5">
        <v>0.9</v>
      </c>
      <c r="J17" s="5">
        <f t="shared" si="12"/>
        <v>17280</v>
      </c>
      <c r="K17" s="5">
        <f t="shared" si="13"/>
        <v>8640</v>
      </c>
      <c r="L17" s="5">
        <f t="shared" si="14"/>
        <v>4320</v>
      </c>
      <c r="M17" s="12">
        <f t="shared" si="15"/>
        <v>4320</v>
      </c>
      <c r="N17" s="12">
        <f t="shared" si="16"/>
        <v>17280</v>
      </c>
    </row>
    <row r="18" spans="1:14" ht="30" customHeight="1">
      <c r="A18" s="5">
        <v>13</v>
      </c>
      <c r="B18" s="6" t="s">
        <v>34</v>
      </c>
      <c r="C18" s="5" t="s">
        <v>27</v>
      </c>
      <c r="D18" s="5">
        <v>23</v>
      </c>
      <c r="E18" s="5">
        <f t="shared" si="9"/>
        <v>4600</v>
      </c>
      <c r="F18" s="5">
        <v>33</v>
      </c>
      <c r="G18" s="5">
        <f t="shared" si="10"/>
        <v>9900</v>
      </c>
      <c r="H18" s="5">
        <f t="shared" si="11"/>
        <v>14500</v>
      </c>
      <c r="I18" s="5">
        <v>0.8</v>
      </c>
      <c r="J18" s="5">
        <f t="shared" si="12"/>
        <v>11600</v>
      </c>
      <c r="K18" s="5">
        <f t="shared" si="13"/>
        <v>5800</v>
      </c>
      <c r="L18" s="5">
        <f t="shared" si="14"/>
        <v>2900</v>
      </c>
      <c r="M18" s="12">
        <f t="shared" si="15"/>
        <v>2900</v>
      </c>
      <c r="N18" s="12">
        <f t="shared" si="16"/>
        <v>11600</v>
      </c>
    </row>
    <row r="19" spans="1:14" ht="30" customHeight="1">
      <c r="A19" s="5">
        <v>14</v>
      </c>
      <c r="B19" s="6" t="s">
        <v>35</v>
      </c>
      <c r="C19" s="5" t="s">
        <v>17</v>
      </c>
      <c r="D19" s="5">
        <v>19</v>
      </c>
      <c r="E19" s="5">
        <f t="shared" si="9"/>
        <v>3800</v>
      </c>
      <c r="F19" s="5">
        <v>15</v>
      </c>
      <c r="G19" s="5">
        <f t="shared" si="10"/>
        <v>4500</v>
      </c>
      <c r="H19" s="5">
        <f t="shared" si="11"/>
        <v>8300</v>
      </c>
      <c r="I19" s="5">
        <v>0.8</v>
      </c>
      <c r="J19" s="5">
        <f t="shared" si="12"/>
        <v>6640</v>
      </c>
      <c r="K19" s="5">
        <f t="shared" si="13"/>
        <v>3320</v>
      </c>
      <c r="L19" s="5">
        <f t="shared" si="14"/>
        <v>1660</v>
      </c>
      <c r="M19" s="12">
        <f t="shared" si="15"/>
        <v>1660</v>
      </c>
      <c r="N19" s="12">
        <f t="shared" si="16"/>
        <v>6640</v>
      </c>
    </row>
    <row r="20" spans="1:14" ht="30" customHeight="1">
      <c r="A20" s="5">
        <v>15</v>
      </c>
      <c r="B20" s="6" t="s">
        <v>36</v>
      </c>
      <c r="C20" s="5" t="s">
        <v>27</v>
      </c>
      <c r="D20" s="5">
        <v>4</v>
      </c>
      <c r="E20" s="5">
        <f t="shared" si="9"/>
        <v>800</v>
      </c>
      <c r="F20" s="5">
        <v>54</v>
      </c>
      <c r="G20" s="5">
        <f t="shared" si="10"/>
        <v>16200</v>
      </c>
      <c r="H20" s="5">
        <f t="shared" si="11"/>
        <v>17000</v>
      </c>
      <c r="I20" s="5">
        <v>0.8</v>
      </c>
      <c r="J20" s="5">
        <f t="shared" si="12"/>
        <v>13600</v>
      </c>
      <c r="K20" s="5">
        <f t="shared" si="13"/>
        <v>6800</v>
      </c>
      <c r="L20" s="5">
        <f t="shared" si="14"/>
        <v>3400</v>
      </c>
      <c r="M20" s="12">
        <f t="shared" si="15"/>
        <v>3400</v>
      </c>
      <c r="N20" s="12">
        <f t="shared" si="16"/>
        <v>13600</v>
      </c>
    </row>
    <row r="21" spans="1:14" s="1" customFormat="1" ht="30" customHeight="1">
      <c r="A21" s="15" t="s">
        <v>37</v>
      </c>
      <c r="B21" s="16"/>
      <c r="C21" s="17"/>
      <c r="D21" s="7">
        <f>SUM(D12:D20)</f>
        <v>134</v>
      </c>
      <c r="E21" s="7">
        <f t="shared" ref="E21:N21" si="17">SUM(E12:E20)</f>
        <v>26800</v>
      </c>
      <c r="F21" s="7">
        <f t="shared" si="17"/>
        <v>485</v>
      </c>
      <c r="G21" s="7">
        <f t="shared" si="17"/>
        <v>145500</v>
      </c>
      <c r="H21" s="7">
        <f t="shared" si="17"/>
        <v>172300</v>
      </c>
      <c r="I21" s="7" t="s">
        <v>27</v>
      </c>
      <c r="J21" s="7">
        <f t="shared" si="17"/>
        <v>150680</v>
      </c>
      <c r="K21" s="7">
        <f t="shared" si="17"/>
        <v>75340</v>
      </c>
      <c r="L21" s="7">
        <f t="shared" si="17"/>
        <v>37670</v>
      </c>
      <c r="M21" s="7">
        <f t="shared" si="17"/>
        <v>37670</v>
      </c>
      <c r="N21" s="7">
        <f t="shared" si="17"/>
        <v>150680</v>
      </c>
    </row>
    <row r="22" spans="1:14" ht="30" customHeight="1">
      <c r="A22" s="5">
        <v>16</v>
      </c>
      <c r="B22" s="6" t="s">
        <v>38</v>
      </c>
      <c r="C22" s="5" t="s">
        <v>19</v>
      </c>
      <c r="D22" s="5">
        <v>24</v>
      </c>
      <c r="E22" s="5">
        <f>D22*200</f>
        <v>4800</v>
      </c>
      <c r="F22" s="5">
        <v>163</v>
      </c>
      <c r="G22" s="5">
        <f>F22*300</f>
        <v>48900</v>
      </c>
      <c r="H22" s="5">
        <f>E22+G22</f>
        <v>53700</v>
      </c>
      <c r="I22" s="5">
        <v>1</v>
      </c>
      <c r="J22" s="5">
        <f>H22*I22</f>
        <v>53700</v>
      </c>
      <c r="K22" s="5">
        <f>J22/2</f>
        <v>26850</v>
      </c>
      <c r="L22" s="5">
        <f>J22/4</f>
        <v>13425</v>
      </c>
      <c r="M22" s="12">
        <f>J22/4</f>
        <v>13425</v>
      </c>
      <c r="N22" s="12">
        <f>K22+L22+M22</f>
        <v>53700</v>
      </c>
    </row>
    <row r="23" spans="1:14" ht="30" customHeight="1">
      <c r="A23" s="5">
        <v>17</v>
      </c>
      <c r="B23" s="10" t="s">
        <v>39</v>
      </c>
      <c r="C23" s="5" t="s">
        <v>25</v>
      </c>
      <c r="D23" s="5">
        <v>1</v>
      </c>
      <c r="E23" s="5">
        <f>D23*200</f>
        <v>200</v>
      </c>
      <c r="F23" s="5">
        <v>73</v>
      </c>
      <c r="G23" s="5">
        <f>F23*300</f>
        <v>21900</v>
      </c>
      <c r="H23" s="5">
        <f>E23+G23</f>
        <v>22100</v>
      </c>
      <c r="I23" s="5">
        <v>0.9</v>
      </c>
      <c r="J23" s="5">
        <f>H23*I23</f>
        <v>19890</v>
      </c>
      <c r="K23" s="5">
        <f>J23/2</f>
        <v>9945</v>
      </c>
      <c r="L23" s="5">
        <f>J23/4</f>
        <v>4972.5</v>
      </c>
      <c r="M23" s="12">
        <f>J23/4</f>
        <v>4972.5</v>
      </c>
      <c r="N23" s="12">
        <f>K23+L23+M23</f>
        <v>19890</v>
      </c>
    </row>
    <row r="24" spans="1:14" s="1" customFormat="1" ht="30" customHeight="1">
      <c r="A24" s="15" t="s">
        <v>40</v>
      </c>
      <c r="B24" s="16"/>
      <c r="C24" s="17"/>
      <c r="D24" s="7">
        <f>SUM(D22:D23)</f>
        <v>25</v>
      </c>
      <c r="E24" s="7">
        <f t="shared" ref="E24:N24" si="18">SUM(E22:E23)</f>
        <v>5000</v>
      </c>
      <c r="F24" s="7">
        <f t="shared" si="18"/>
        <v>236</v>
      </c>
      <c r="G24" s="7">
        <f t="shared" si="18"/>
        <v>70800</v>
      </c>
      <c r="H24" s="7">
        <f t="shared" si="18"/>
        <v>75800</v>
      </c>
      <c r="I24" s="7" t="s">
        <v>27</v>
      </c>
      <c r="J24" s="7">
        <f t="shared" si="18"/>
        <v>73590</v>
      </c>
      <c r="K24" s="7">
        <f t="shared" si="18"/>
        <v>36795</v>
      </c>
      <c r="L24" s="7">
        <f t="shared" si="18"/>
        <v>18397.5</v>
      </c>
      <c r="M24" s="7">
        <f t="shared" si="18"/>
        <v>18397.5</v>
      </c>
      <c r="N24" s="7">
        <f t="shared" si="18"/>
        <v>73590</v>
      </c>
    </row>
    <row r="25" spans="1:14" ht="30" customHeight="1">
      <c r="A25" s="5">
        <v>18</v>
      </c>
      <c r="B25" s="6" t="s">
        <v>41</v>
      </c>
      <c r="C25" s="5" t="s">
        <v>25</v>
      </c>
      <c r="D25" s="5">
        <v>0</v>
      </c>
      <c r="E25" s="5">
        <f>D25*200</f>
        <v>0</v>
      </c>
      <c r="F25" s="5">
        <v>114</v>
      </c>
      <c r="G25" s="5">
        <f>F25*300</f>
        <v>34200</v>
      </c>
      <c r="H25" s="5">
        <f>E25+G25</f>
        <v>34200</v>
      </c>
      <c r="I25" s="5">
        <v>0.9</v>
      </c>
      <c r="J25" s="5">
        <f>H25*I25</f>
        <v>30780</v>
      </c>
      <c r="K25" s="5">
        <f>J25/2</f>
        <v>15390</v>
      </c>
      <c r="L25" s="5">
        <v>0</v>
      </c>
      <c r="M25" s="12">
        <f>K25</f>
        <v>15390</v>
      </c>
      <c r="N25" s="12">
        <f>K25+L25+M25</f>
        <v>30780</v>
      </c>
    </row>
    <row r="26" spans="1:14" ht="30" customHeight="1">
      <c r="A26" s="5">
        <v>19</v>
      </c>
      <c r="B26" s="6" t="s">
        <v>42</v>
      </c>
      <c r="C26" s="5" t="s">
        <v>27</v>
      </c>
      <c r="D26" s="5">
        <v>23</v>
      </c>
      <c r="E26" s="5">
        <f>D26*200</f>
        <v>4600</v>
      </c>
      <c r="F26" s="5">
        <v>141</v>
      </c>
      <c r="G26" s="5">
        <f>F26*300</f>
        <v>42300</v>
      </c>
      <c r="H26" s="5">
        <f>E26+G26</f>
        <v>46900</v>
      </c>
      <c r="I26" s="5">
        <v>0.8</v>
      </c>
      <c r="J26" s="5">
        <f>H26*I26</f>
        <v>37520</v>
      </c>
      <c r="K26" s="5">
        <f>J26/2</f>
        <v>18760</v>
      </c>
      <c r="L26" s="5">
        <v>0</v>
      </c>
      <c r="M26" s="12">
        <f>K26</f>
        <v>18760</v>
      </c>
      <c r="N26" s="12">
        <f>K26+L26+M26</f>
        <v>37520</v>
      </c>
    </row>
    <row r="27" spans="1:14" s="1" customFormat="1" ht="30" customHeight="1">
      <c r="A27" s="15" t="s">
        <v>43</v>
      </c>
      <c r="B27" s="16"/>
      <c r="C27" s="17"/>
      <c r="D27" s="7">
        <f>SUM(D25:D26)</f>
        <v>23</v>
      </c>
      <c r="E27" s="7">
        <f t="shared" ref="E27:N27" si="19">SUM(E25:E26)</f>
        <v>4600</v>
      </c>
      <c r="F27" s="7">
        <f t="shared" si="19"/>
        <v>255</v>
      </c>
      <c r="G27" s="7">
        <f t="shared" si="19"/>
        <v>76500</v>
      </c>
      <c r="H27" s="7">
        <f t="shared" si="19"/>
        <v>81100</v>
      </c>
      <c r="I27" s="7" t="s">
        <v>27</v>
      </c>
      <c r="J27" s="7">
        <f t="shared" si="19"/>
        <v>68300</v>
      </c>
      <c r="K27" s="7">
        <f t="shared" si="19"/>
        <v>34150</v>
      </c>
      <c r="L27" s="7">
        <f t="shared" si="19"/>
        <v>0</v>
      </c>
      <c r="M27" s="7">
        <f t="shared" si="19"/>
        <v>34150</v>
      </c>
      <c r="N27" s="7">
        <f t="shared" si="19"/>
        <v>68300</v>
      </c>
    </row>
    <row r="28" spans="1:14" ht="30" customHeight="1">
      <c r="A28" s="5">
        <v>20</v>
      </c>
      <c r="B28" s="6" t="s">
        <v>44</v>
      </c>
      <c r="C28" s="5" t="s">
        <v>19</v>
      </c>
      <c r="D28" s="5">
        <v>31</v>
      </c>
      <c r="E28" s="5">
        <f>D28*200</f>
        <v>6200</v>
      </c>
      <c r="F28" s="5">
        <v>61</v>
      </c>
      <c r="G28" s="5">
        <f>F28*300</f>
        <v>18300</v>
      </c>
      <c r="H28" s="5">
        <f>E28+G28</f>
        <v>24500</v>
      </c>
      <c r="I28" s="5">
        <v>1</v>
      </c>
      <c r="J28" s="5">
        <f>H28*I28</f>
        <v>24500</v>
      </c>
      <c r="K28" s="5">
        <f>J28/2</f>
        <v>12250</v>
      </c>
      <c r="L28" s="5">
        <f>J28/4</f>
        <v>6125</v>
      </c>
      <c r="M28" s="12">
        <f>J28/4</f>
        <v>6125</v>
      </c>
      <c r="N28" s="12">
        <f>K28+L28+M28</f>
        <v>24500</v>
      </c>
    </row>
    <row r="29" spans="1:14" s="1" customFormat="1" ht="30" customHeight="1">
      <c r="A29" s="15" t="s">
        <v>45</v>
      </c>
      <c r="B29" s="16"/>
      <c r="C29" s="17"/>
      <c r="D29" s="7">
        <f>SUM(D28)</f>
        <v>31</v>
      </c>
      <c r="E29" s="7">
        <f t="shared" ref="E29:N29" si="20">SUM(E28)</f>
        <v>6200</v>
      </c>
      <c r="F29" s="7">
        <f t="shared" si="20"/>
        <v>61</v>
      </c>
      <c r="G29" s="7">
        <f t="shared" si="20"/>
        <v>18300</v>
      </c>
      <c r="H29" s="7">
        <f t="shared" si="20"/>
        <v>24500</v>
      </c>
      <c r="I29" s="7" t="s">
        <v>27</v>
      </c>
      <c r="J29" s="7">
        <f t="shared" si="20"/>
        <v>24500</v>
      </c>
      <c r="K29" s="7">
        <f t="shared" si="20"/>
        <v>12250</v>
      </c>
      <c r="L29" s="7">
        <f t="shared" si="20"/>
        <v>6125</v>
      </c>
      <c r="M29" s="7">
        <f t="shared" si="20"/>
        <v>6125</v>
      </c>
      <c r="N29" s="7">
        <f t="shared" si="20"/>
        <v>24500</v>
      </c>
    </row>
    <row r="30" spans="1:14" ht="30" customHeight="1">
      <c r="A30" s="5">
        <v>21</v>
      </c>
      <c r="B30" s="6" t="s">
        <v>46</v>
      </c>
      <c r="C30" s="5" t="s">
        <v>47</v>
      </c>
      <c r="D30" s="5">
        <v>106</v>
      </c>
      <c r="E30" s="5">
        <f>D30*200</f>
        <v>21200</v>
      </c>
      <c r="F30" s="5">
        <v>232</v>
      </c>
      <c r="G30" s="5">
        <f>F30*300</f>
        <v>69600</v>
      </c>
      <c r="H30" s="5">
        <f>E30+G30</f>
        <v>90800</v>
      </c>
      <c r="I30" s="5">
        <v>1.2</v>
      </c>
      <c r="J30" s="5">
        <f>H30*I30</f>
        <v>108960</v>
      </c>
      <c r="K30" s="5">
        <f>J30/2</f>
        <v>54480</v>
      </c>
      <c r="L30" s="5">
        <f>J30/4</f>
        <v>27240</v>
      </c>
      <c r="M30" s="12">
        <f>J30/4</f>
        <v>27240</v>
      </c>
      <c r="N30" s="12">
        <f>K30+L30+M30</f>
        <v>108960</v>
      </c>
    </row>
    <row r="31" spans="1:14" ht="30" customHeight="1">
      <c r="A31" s="5">
        <v>22</v>
      </c>
      <c r="B31" s="6" t="s">
        <v>48</v>
      </c>
      <c r="C31" s="5" t="s">
        <v>19</v>
      </c>
      <c r="D31" s="5">
        <v>22</v>
      </c>
      <c r="E31" s="5">
        <f>D31*200</f>
        <v>4400</v>
      </c>
      <c r="F31" s="5">
        <v>61</v>
      </c>
      <c r="G31" s="5">
        <f>F31*300</f>
        <v>18300</v>
      </c>
      <c r="H31" s="5">
        <f>E31+G31</f>
        <v>22700</v>
      </c>
      <c r="I31" s="5">
        <v>1</v>
      </c>
      <c r="J31" s="5">
        <f>H31*I31</f>
        <v>22700</v>
      </c>
      <c r="K31" s="5">
        <f>J31/2</f>
        <v>11350</v>
      </c>
      <c r="L31" s="5">
        <f>J31/4</f>
        <v>5675</v>
      </c>
      <c r="M31" s="12">
        <f>J31/4</f>
        <v>5675</v>
      </c>
      <c r="N31" s="12">
        <f>K31+L31+M31</f>
        <v>22700</v>
      </c>
    </row>
    <row r="32" spans="1:14" ht="30" customHeight="1">
      <c r="A32" s="5">
        <v>23</v>
      </c>
      <c r="B32" s="6" t="s">
        <v>49</v>
      </c>
      <c r="C32" s="5" t="s">
        <v>47</v>
      </c>
      <c r="D32" s="5">
        <v>445</v>
      </c>
      <c r="E32" s="5">
        <f>D32*200</f>
        <v>89000</v>
      </c>
      <c r="F32" s="5">
        <v>649</v>
      </c>
      <c r="G32" s="5">
        <f>F32*300</f>
        <v>194700</v>
      </c>
      <c r="H32" s="5">
        <f>E32+G32</f>
        <v>283700</v>
      </c>
      <c r="I32" s="5">
        <v>1.2</v>
      </c>
      <c r="J32" s="5">
        <f>H32*I32</f>
        <v>340440</v>
      </c>
      <c r="K32" s="5">
        <f>J32/2</f>
        <v>170220</v>
      </c>
      <c r="L32" s="5">
        <f>J32/4</f>
        <v>85110</v>
      </c>
      <c r="M32" s="12">
        <f>J32/4</f>
        <v>85110</v>
      </c>
      <c r="N32" s="12">
        <f>K32+L32+M32</f>
        <v>340440</v>
      </c>
    </row>
    <row r="33" spans="1:14" s="1" customFormat="1" ht="30" customHeight="1">
      <c r="A33" s="15" t="s">
        <v>50</v>
      </c>
      <c r="B33" s="16"/>
      <c r="C33" s="17"/>
      <c r="D33" s="7">
        <f>SUM(D30:D32)</f>
        <v>573</v>
      </c>
      <c r="E33" s="7">
        <f t="shared" ref="E33:N33" si="21">SUM(E30:E32)</f>
        <v>114600</v>
      </c>
      <c r="F33" s="7">
        <f t="shared" si="21"/>
        <v>942</v>
      </c>
      <c r="G33" s="7">
        <f t="shared" si="21"/>
        <v>282600</v>
      </c>
      <c r="H33" s="7">
        <f t="shared" si="21"/>
        <v>397200</v>
      </c>
      <c r="I33" s="7" t="s">
        <v>27</v>
      </c>
      <c r="J33" s="7">
        <f t="shared" si="21"/>
        <v>472100</v>
      </c>
      <c r="K33" s="7">
        <f t="shared" si="21"/>
        <v>236050</v>
      </c>
      <c r="L33" s="7">
        <f t="shared" si="21"/>
        <v>118025</v>
      </c>
      <c r="M33" s="7">
        <f t="shared" si="21"/>
        <v>118025</v>
      </c>
      <c r="N33" s="7">
        <f t="shared" si="21"/>
        <v>472100</v>
      </c>
    </row>
    <row r="34" spans="1:14" ht="30" customHeight="1">
      <c r="A34" s="5">
        <v>24</v>
      </c>
      <c r="B34" s="10" t="s">
        <v>51</v>
      </c>
      <c r="C34" s="5" t="s">
        <v>23</v>
      </c>
      <c r="D34" s="5">
        <v>136</v>
      </c>
      <c r="E34" s="5">
        <f>D34*200</f>
        <v>27200</v>
      </c>
      <c r="F34" s="5">
        <v>413</v>
      </c>
      <c r="G34" s="5">
        <f>F34*300</f>
        <v>123900</v>
      </c>
      <c r="H34" s="5">
        <f>E34+G34</f>
        <v>151100</v>
      </c>
      <c r="I34" s="5">
        <v>1.1000000000000001</v>
      </c>
      <c r="J34" s="5">
        <f>H34*I34</f>
        <v>166210</v>
      </c>
      <c r="K34" s="5">
        <f>J34/2</f>
        <v>83105</v>
      </c>
      <c r="L34" s="5">
        <f>J34/4</f>
        <v>41552.5</v>
      </c>
      <c r="M34" s="12">
        <f>J34/4</f>
        <v>41552.5</v>
      </c>
      <c r="N34" s="12">
        <f>K34+L34+M34</f>
        <v>166210</v>
      </c>
    </row>
    <row r="35" spans="1:14" s="1" customFormat="1" ht="30" customHeight="1">
      <c r="A35" s="15" t="s">
        <v>52</v>
      </c>
      <c r="B35" s="16"/>
      <c r="C35" s="17"/>
      <c r="D35" s="7">
        <f>SUM(D34)</f>
        <v>136</v>
      </c>
      <c r="E35" s="7">
        <f t="shared" ref="E35:N35" si="22">SUM(E34)</f>
        <v>27200</v>
      </c>
      <c r="F35" s="7">
        <f t="shared" si="22"/>
        <v>413</v>
      </c>
      <c r="G35" s="7">
        <f t="shared" si="22"/>
        <v>123900</v>
      </c>
      <c r="H35" s="7">
        <f t="shared" si="22"/>
        <v>151100</v>
      </c>
      <c r="I35" s="7" t="s">
        <v>27</v>
      </c>
      <c r="J35" s="7">
        <f t="shared" si="22"/>
        <v>166210</v>
      </c>
      <c r="K35" s="7">
        <f t="shared" si="22"/>
        <v>83105</v>
      </c>
      <c r="L35" s="7">
        <f t="shared" si="22"/>
        <v>41552.5</v>
      </c>
      <c r="M35" s="7">
        <f t="shared" si="22"/>
        <v>41552.5</v>
      </c>
      <c r="N35" s="7">
        <f t="shared" si="22"/>
        <v>166210</v>
      </c>
    </row>
    <row r="36" spans="1:14" ht="30" customHeight="1">
      <c r="A36" s="5">
        <v>25</v>
      </c>
      <c r="B36" s="10" t="s">
        <v>53</v>
      </c>
      <c r="C36" s="5" t="s">
        <v>17</v>
      </c>
      <c r="D36" s="5">
        <v>18</v>
      </c>
      <c r="E36" s="5">
        <f>D36*200</f>
        <v>3600</v>
      </c>
      <c r="F36" s="5">
        <v>67</v>
      </c>
      <c r="G36" s="5">
        <f>F36*300</f>
        <v>20100</v>
      </c>
      <c r="H36" s="5">
        <f>E36+G36</f>
        <v>23700</v>
      </c>
      <c r="I36" s="5">
        <v>0.8</v>
      </c>
      <c r="J36" s="5">
        <f>H36*I36</f>
        <v>18960</v>
      </c>
      <c r="K36" s="5">
        <f>J36/2</f>
        <v>9480</v>
      </c>
      <c r="L36" s="5">
        <f>J36/4</f>
        <v>4740</v>
      </c>
      <c r="M36" s="12">
        <f>J36/4</f>
        <v>4740</v>
      </c>
      <c r="N36" s="12">
        <f>K36+L36+M36</f>
        <v>18960</v>
      </c>
    </row>
    <row r="37" spans="1:14" s="1" customFormat="1" ht="30" customHeight="1">
      <c r="A37" s="15" t="s">
        <v>54</v>
      </c>
      <c r="B37" s="16"/>
      <c r="C37" s="17"/>
      <c r="D37" s="7">
        <f>SUM(D36)</f>
        <v>18</v>
      </c>
      <c r="E37" s="7">
        <f t="shared" ref="E37:N37" si="23">SUM(E36)</f>
        <v>3600</v>
      </c>
      <c r="F37" s="7">
        <f t="shared" si="23"/>
        <v>67</v>
      </c>
      <c r="G37" s="7">
        <f t="shared" si="23"/>
        <v>20100</v>
      </c>
      <c r="H37" s="7">
        <f t="shared" si="23"/>
        <v>23700</v>
      </c>
      <c r="I37" s="7" t="s">
        <v>27</v>
      </c>
      <c r="J37" s="7">
        <f t="shared" si="23"/>
        <v>18960</v>
      </c>
      <c r="K37" s="7">
        <f t="shared" si="23"/>
        <v>9480</v>
      </c>
      <c r="L37" s="7">
        <f t="shared" si="23"/>
        <v>4740</v>
      </c>
      <c r="M37" s="7">
        <f t="shared" si="23"/>
        <v>4740</v>
      </c>
      <c r="N37" s="7">
        <f t="shared" si="23"/>
        <v>18960</v>
      </c>
    </row>
    <row r="38" spans="1:14" ht="30" customHeight="1">
      <c r="A38" s="5">
        <v>26</v>
      </c>
      <c r="B38" s="6" t="s">
        <v>55</v>
      </c>
      <c r="C38" s="5" t="s">
        <v>25</v>
      </c>
      <c r="D38" s="5">
        <v>0</v>
      </c>
      <c r="E38" s="5">
        <f>D38*200</f>
        <v>0</v>
      </c>
      <c r="F38" s="5">
        <v>97</v>
      </c>
      <c r="G38" s="5">
        <f>F38*300</f>
        <v>29100</v>
      </c>
      <c r="H38" s="5">
        <f>E38+G38</f>
        <v>29100</v>
      </c>
      <c r="I38" s="5">
        <v>0.9</v>
      </c>
      <c r="J38" s="5">
        <f>H38*I38</f>
        <v>26190</v>
      </c>
      <c r="K38" s="5">
        <f>J38/2</f>
        <v>13095</v>
      </c>
      <c r="L38" s="5">
        <f>J38/4</f>
        <v>6547.5</v>
      </c>
      <c r="M38" s="12">
        <f>J38/4</f>
        <v>6547.5</v>
      </c>
      <c r="N38" s="12">
        <f>K38+L38+M38</f>
        <v>26190</v>
      </c>
    </row>
    <row r="39" spans="1:14" ht="30" customHeight="1">
      <c r="A39" s="5">
        <v>27</v>
      </c>
      <c r="B39" s="6" t="s">
        <v>56</v>
      </c>
      <c r="C39" s="5" t="s">
        <v>25</v>
      </c>
      <c r="D39" s="5">
        <v>3</v>
      </c>
      <c r="E39" s="5">
        <f>D39*200</f>
        <v>600</v>
      </c>
      <c r="F39" s="5">
        <v>65</v>
      </c>
      <c r="G39" s="5">
        <f>F39*300</f>
        <v>19500</v>
      </c>
      <c r="H39" s="5">
        <f>E39+G39</f>
        <v>20100</v>
      </c>
      <c r="I39" s="5">
        <v>0.9</v>
      </c>
      <c r="J39" s="5">
        <f>H39*I39</f>
        <v>18090</v>
      </c>
      <c r="K39" s="5">
        <f>J39/2</f>
        <v>9045</v>
      </c>
      <c r="L39" s="5">
        <f>J39/4</f>
        <v>4522.5</v>
      </c>
      <c r="M39" s="12">
        <f>J39/4</f>
        <v>4522.5</v>
      </c>
      <c r="N39" s="12">
        <f>K39+L39+M39</f>
        <v>18090</v>
      </c>
    </row>
    <row r="40" spans="1:14" ht="30" customHeight="1">
      <c r="A40" s="18" t="s">
        <v>57</v>
      </c>
      <c r="B40" s="19"/>
      <c r="C40" s="20"/>
      <c r="D40" s="7">
        <f>SUM(D38:D39)</f>
        <v>3</v>
      </c>
      <c r="E40" s="7">
        <f t="shared" ref="E40:N40" si="24">SUM(E38:E39)</f>
        <v>600</v>
      </c>
      <c r="F40" s="7">
        <f t="shared" si="24"/>
        <v>162</v>
      </c>
      <c r="G40" s="7">
        <f t="shared" si="24"/>
        <v>48600</v>
      </c>
      <c r="H40" s="7">
        <f t="shared" si="24"/>
        <v>49200</v>
      </c>
      <c r="I40" s="7" t="s">
        <v>27</v>
      </c>
      <c r="J40" s="7">
        <f t="shared" si="24"/>
        <v>44280</v>
      </c>
      <c r="K40" s="7">
        <f t="shared" si="24"/>
        <v>22140</v>
      </c>
      <c r="L40" s="7">
        <f t="shared" si="24"/>
        <v>11070</v>
      </c>
      <c r="M40" s="7">
        <f t="shared" si="24"/>
        <v>11070</v>
      </c>
      <c r="N40" s="7">
        <f t="shared" si="24"/>
        <v>44280</v>
      </c>
    </row>
    <row r="41" spans="1:14" ht="30" customHeight="1">
      <c r="A41" s="18" t="s">
        <v>58</v>
      </c>
      <c r="B41" s="16"/>
      <c r="C41" s="17"/>
      <c r="D41" s="7">
        <f>D11+D21+D24+D27+D29+D33+D35+D37+D40</f>
        <v>1038</v>
      </c>
      <c r="E41" s="7">
        <f t="shared" ref="E41:N41" si="25">E11+E21+E24+E27+E29+E33+E35+E37+E40</f>
        <v>207600</v>
      </c>
      <c r="F41" s="7">
        <f t="shared" si="25"/>
        <v>2906</v>
      </c>
      <c r="G41" s="7">
        <f t="shared" si="25"/>
        <v>871800</v>
      </c>
      <c r="H41" s="7">
        <f t="shared" si="25"/>
        <v>1079400</v>
      </c>
      <c r="I41" s="7" t="s">
        <v>27</v>
      </c>
      <c r="J41" s="7">
        <f t="shared" si="25"/>
        <v>1120980</v>
      </c>
      <c r="K41" s="7">
        <f t="shared" si="25"/>
        <v>560490</v>
      </c>
      <c r="L41" s="7">
        <f t="shared" si="25"/>
        <v>263170</v>
      </c>
      <c r="M41" s="7">
        <f t="shared" si="25"/>
        <v>297320</v>
      </c>
      <c r="N41" s="7">
        <f t="shared" si="25"/>
        <v>1120980</v>
      </c>
    </row>
  </sheetData>
  <mergeCells count="23">
    <mergeCell ref="A35:C35"/>
    <mergeCell ref="A37:C37"/>
    <mergeCell ref="A40:C40"/>
    <mergeCell ref="A41:C41"/>
    <mergeCell ref="A2:A4"/>
    <mergeCell ref="B2:B4"/>
    <mergeCell ref="C2:C4"/>
    <mergeCell ref="A21:C21"/>
    <mergeCell ref="A24:C24"/>
    <mergeCell ref="A27:C27"/>
    <mergeCell ref="A29:C29"/>
    <mergeCell ref="A33:C33"/>
    <mergeCell ref="A1:N1"/>
    <mergeCell ref="D2:G2"/>
    <mergeCell ref="D3:E3"/>
    <mergeCell ref="F3:G3"/>
    <mergeCell ref="A11:C11"/>
    <mergeCell ref="H2:H4"/>
    <mergeCell ref="I2:I4"/>
    <mergeCell ref="J2:J4"/>
    <mergeCell ref="K2:K4"/>
    <mergeCell ref="N2:N4"/>
    <mergeCell ref="L2:M3"/>
  </mergeCells>
  <phoneticPr fontId="11" type="noConversion"/>
  <pageMargins left="0.25138888888888899" right="0.25138888888888899" top="0.39305555555555599" bottom="0.39305555555555599" header="0.29861111111111099" footer="0.29861111111111099"/>
  <pageSetup paperSize="9" scale="8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黄蓉</cp:lastModifiedBy>
  <dcterms:created xsi:type="dcterms:W3CDTF">2023-05-12T11:15:00Z</dcterms:created>
  <dcterms:modified xsi:type="dcterms:W3CDTF">2024-01-24T07:33:57Z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B5BA06A85B18493E85613F424AD359A5_13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