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<sst xmlns="http://schemas.openxmlformats.org/spreadsheetml/2006/main" count="101" uniqueCount="63">
  <si>
    <t>江宁区2024年第四季度养老机构综合运营补贴汇总表</t>
  </si>
  <si>
    <t>所属时间：2024年第四季度</t>
  </si>
  <si>
    <t>序号</t>
  </si>
  <si>
    <t>机构名称</t>
  </si>
  <si>
    <t>机构等级</t>
  </si>
  <si>
    <t>运营补贴</t>
  </si>
  <si>
    <t>基准补贴总金额</t>
  </si>
  <si>
    <t>等级系数</t>
  </si>
  <si>
    <t>补贴总金额</t>
  </si>
  <si>
    <t>市补贴金额（50%）</t>
  </si>
  <si>
    <t>区补贴金额（50%）</t>
  </si>
  <si>
    <t>实发金额</t>
  </si>
  <si>
    <t>10月份</t>
  </si>
  <si>
    <t>11月份</t>
  </si>
  <si>
    <t>12月份</t>
  </si>
  <si>
    <t>半失能</t>
  </si>
  <si>
    <t>失能</t>
  </si>
  <si>
    <t>金额</t>
  </si>
  <si>
    <t>区</t>
  </si>
  <si>
    <t>街道</t>
  </si>
  <si>
    <t>南京江宁幸福园老年公寓</t>
  </si>
  <si>
    <t>三级</t>
  </si>
  <si>
    <t>南京市江宁区东山街道桃园老年公寓</t>
  </si>
  <si>
    <t>一级</t>
  </si>
  <si>
    <t>南京君慈养老有限公司</t>
  </si>
  <si>
    <t>/</t>
  </si>
  <si>
    <t>南京市江宁区东山街道三槐大里老年公寓</t>
  </si>
  <si>
    <t>南京市苏博老年公寓</t>
  </si>
  <si>
    <t>南京瑞芝康健仁泽养老服务有限公司</t>
  </si>
  <si>
    <t>小计（东山街道）</t>
  </si>
  <si>
    <t>南京市江宁区悦华秣陵安养院</t>
  </si>
  <si>
    <t>南京江宁荣平老年康乐中心</t>
  </si>
  <si>
    <t>南京江宁广慈苑老年公寓</t>
  </si>
  <si>
    <t>南京悦华沐和苑养老服务有限公司</t>
  </si>
  <si>
    <t>南京宁慧幸福养老服务有限公司江宁清水亭分公司</t>
  </si>
  <si>
    <t>二级</t>
  </si>
  <si>
    <t>南京宁慧幸福养老服务有限公司江宁兰台街分公司</t>
  </si>
  <si>
    <t>南京江宁金华老年护养院</t>
  </si>
  <si>
    <t>小计（秣陵街道）</t>
  </si>
  <si>
    <t>南京市江宁区悦华谷里安养院</t>
  </si>
  <si>
    <t>小计（谷里街道）</t>
  </si>
  <si>
    <t>南京利安康乐养老服务有限公司</t>
  </si>
  <si>
    <t>南京江宁沐春园护理院</t>
  </si>
  <si>
    <t>五级</t>
  </si>
  <si>
    <t>南京瑞芝康健老年公寓</t>
  </si>
  <si>
    <t>小计（淳化街道）</t>
  </si>
  <si>
    <t>南京沁夕阳养老护理服务有限公司</t>
  </si>
  <si>
    <t>小计（湖熟街道）</t>
  </si>
  <si>
    <t>江苏大慈怀汤山养老服务有限公司</t>
  </si>
  <si>
    <t>南京金康天地护养院</t>
  </si>
  <si>
    <t>小计（汤山街道）</t>
  </si>
  <si>
    <t>南京江宁云华养老院</t>
  </si>
  <si>
    <t>南京江宁百善老年公寓</t>
  </si>
  <si>
    <t>小计（麒麟街道）</t>
  </si>
  <si>
    <t>南京瑞芝康健滨江颐养院</t>
  </si>
  <si>
    <t>小计（江宁街道）</t>
  </si>
  <si>
    <t>南京市江宁区国弘护养院</t>
  </si>
  <si>
    <t>南京江宁晚情苑老年公寓</t>
  </si>
  <si>
    <t>小计（横溪街道）</t>
  </si>
  <si>
    <t>南京瑞芝康健禄口颐养院</t>
  </si>
  <si>
    <t>小计（禄口街道）</t>
  </si>
  <si>
    <t>合计</t>
  </si>
  <si>
    <t>备注：1、金额单位：元。
      2、机构等级：无等级、一级、二级、三级、四级、五级；等级系数：0.7倍、0.8倍、0.9倍、1倍、1.1倍、1.2倍。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</si>
</sst>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方正小标宋_GBK"/>
      <charset val="134"/>
    </font>
    <font>
      <b/>
      <sz val="12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仿宋"/>
      <charset val="134"/>
    </font>
    <font>
      <b/>
      <sz val="11"/>
      <color rgb="FF000000"/>
      <name val="方正仿宋_GBK"/>
      <charset val="134"/>
    </font>
    <font>
      <b/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3"/>
  <sheetViews>
    <sheetView tabSelected="1" workbookViewId="0">
      <selection activeCell="A2" sqref="A2:S2"/>
    </sheetView>
  </sheetViews>
  <sheetFormatPr defaultColWidth="9" defaultRowHeight="13.5"/>
  <cols>
    <col min="1" max="1" width="5.625" style="1" customWidth="1"/>
    <col min="2" max="2" width="46.5" style="1" customWidth="1"/>
    <col min="3" max="3" width="11" style="1" customWidth="1"/>
    <col min="4" max="5" width="6.75" style="1" customWidth="1"/>
    <col min="6" max="6" width="8.375" style="1" customWidth="1"/>
    <col min="7" max="8" width="6.75" style="1" customWidth="1"/>
    <col min="9" max="9" width="8.375" style="1" customWidth="1"/>
    <col min="10" max="11" width="6.75" style="1" customWidth="1"/>
    <col min="12" max="12" width="8.375" style="1" customWidth="1"/>
    <col min="13" max="13" width="16" style="1" customWidth="1"/>
    <col min="14" max="14" width="12.375" style="1" customWidth="1"/>
    <col min="15" max="15" width="16" style="1" customWidth="1"/>
    <col min="16" max="16" width="9.375" style="1" customWidth="1"/>
    <col min="17" max="18" width="9.375" style="1"/>
    <col min="19" max="16384" width="9" style="1"/>
  </cols>
  <sheetData>
    <row r="1" s="1" customFormat="1" ht="30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3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25" customHeight="1" spans="1:19">
      <c r="A3" s="5" t="s">
        <v>2</v>
      </c>
      <c r="B3" s="6" t="s">
        <v>3</v>
      </c>
      <c r="C3" s="6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6" t="s">
        <v>6</v>
      </c>
      <c r="N3" s="6" t="s">
        <v>7</v>
      </c>
      <c r="O3" s="6" t="s">
        <v>8</v>
      </c>
      <c r="P3" s="22" t="s">
        <v>9</v>
      </c>
      <c r="Q3" s="24" t="s">
        <v>10</v>
      </c>
      <c r="R3" s="24"/>
      <c r="S3" s="22" t="s">
        <v>11</v>
      </c>
    </row>
    <row r="4" s="2" customFormat="1" ht="25" customHeight="1" spans="1:19">
      <c r="A4" s="5"/>
      <c r="B4" s="6"/>
      <c r="C4" s="6"/>
      <c r="D4" s="5" t="s">
        <v>12</v>
      </c>
      <c r="E4" s="5"/>
      <c r="F4" s="5"/>
      <c r="G4" s="7" t="s">
        <v>13</v>
      </c>
      <c r="H4" s="8"/>
      <c r="I4" s="23"/>
      <c r="J4" s="5" t="s">
        <v>14</v>
      </c>
      <c r="K4" s="5"/>
      <c r="L4" s="5"/>
      <c r="M4" s="6"/>
      <c r="N4" s="6"/>
      <c r="O4" s="6"/>
      <c r="P4" s="22"/>
      <c r="Q4" s="24"/>
      <c r="R4" s="24"/>
      <c r="S4" s="22"/>
    </row>
    <row r="5" s="2" customFormat="1" ht="25" customHeight="1" spans="1:19">
      <c r="A5" s="5"/>
      <c r="B5" s="6"/>
      <c r="C5" s="6"/>
      <c r="D5" s="5" t="s">
        <v>15</v>
      </c>
      <c r="E5" s="5" t="s">
        <v>16</v>
      </c>
      <c r="F5" s="5" t="s">
        <v>17</v>
      </c>
      <c r="G5" s="5" t="s">
        <v>15</v>
      </c>
      <c r="H5" s="5" t="s">
        <v>16</v>
      </c>
      <c r="I5" s="5" t="s">
        <v>17</v>
      </c>
      <c r="J5" s="5" t="s">
        <v>15</v>
      </c>
      <c r="K5" s="5" t="s">
        <v>16</v>
      </c>
      <c r="L5" s="5" t="s">
        <v>17</v>
      </c>
      <c r="M5" s="6"/>
      <c r="N5" s="6"/>
      <c r="O5" s="6"/>
      <c r="P5" s="22"/>
      <c r="Q5" s="24" t="s">
        <v>18</v>
      </c>
      <c r="R5" s="25" t="s">
        <v>19</v>
      </c>
      <c r="S5" s="22"/>
    </row>
    <row r="6" s="2" customFormat="1" ht="25" customHeight="1" spans="1:19">
      <c r="A6" s="9">
        <v>1</v>
      </c>
      <c r="B6" s="9" t="s">
        <v>20</v>
      </c>
      <c r="C6" s="9" t="s">
        <v>21</v>
      </c>
      <c r="D6" s="10">
        <v>14</v>
      </c>
      <c r="E6" s="10">
        <v>55</v>
      </c>
      <c r="F6" s="11">
        <f t="shared" ref="F6:F11" si="0">D6*240+E6*300</f>
        <v>19860</v>
      </c>
      <c r="G6" s="10">
        <v>15</v>
      </c>
      <c r="H6" s="10">
        <v>56</v>
      </c>
      <c r="I6" s="11">
        <f t="shared" ref="I6:I11" si="1">G6*240+H6*300</f>
        <v>20400</v>
      </c>
      <c r="J6" s="10">
        <v>15</v>
      </c>
      <c r="K6" s="10">
        <v>56</v>
      </c>
      <c r="L6" s="11">
        <f t="shared" ref="L6:L11" si="2">J6*240+K6*300</f>
        <v>20400</v>
      </c>
      <c r="M6" s="11">
        <f t="shared" ref="M6:M11" si="3">F6+I6+L6</f>
        <v>60660</v>
      </c>
      <c r="N6" s="11">
        <v>1</v>
      </c>
      <c r="O6" s="11">
        <f t="shared" ref="O6:O11" si="4">M6*N6</f>
        <v>60660</v>
      </c>
      <c r="P6" s="10">
        <f t="shared" ref="P6:P11" si="5">O6/2</f>
        <v>30330</v>
      </c>
      <c r="Q6" s="10">
        <f t="shared" ref="Q6:Q11" si="6">O6/4</f>
        <v>15165</v>
      </c>
      <c r="R6" s="10">
        <f t="shared" ref="R6:R11" si="7">O6/4</f>
        <v>15165</v>
      </c>
      <c r="S6" s="10">
        <f t="shared" ref="S6:S11" si="8">P6+Q6+R6</f>
        <v>60660</v>
      </c>
    </row>
    <row r="7" s="2" customFormat="1" ht="25" customHeight="1" spans="1:19">
      <c r="A7" s="9">
        <v>2</v>
      </c>
      <c r="B7" s="9" t="s">
        <v>22</v>
      </c>
      <c r="C7" s="9" t="s">
        <v>23</v>
      </c>
      <c r="D7" s="10">
        <v>3</v>
      </c>
      <c r="E7" s="10">
        <v>6</v>
      </c>
      <c r="F7" s="11">
        <f t="shared" si="0"/>
        <v>2520</v>
      </c>
      <c r="G7" s="10">
        <v>3</v>
      </c>
      <c r="H7" s="10">
        <v>7</v>
      </c>
      <c r="I7" s="11">
        <f t="shared" si="1"/>
        <v>2820</v>
      </c>
      <c r="J7" s="10">
        <v>3</v>
      </c>
      <c r="K7" s="10">
        <v>5</v>
      </c>
      <c r="L7" s="11">
        <f t="shared" si="2"/>
        <v>2220</v>
      </c>
      <c r="M7" s="11">
        <f t="shared" si="3"/>
        <v>7560</v>
      </c>
      <c r="N7" s="11">
        <v>0.8</v>
      </c>
      <c r="O7" s="11">
        <f t="shared" si="4"/>
        <v>6048</v>
      </c>
      <c r="P7" s="10">
        <f t="shared" si="5"/>
        <v>3024</v>
      </c>
      <c r="Q7" s="10">
        <f t="shared" si="6"/>
        <v>1512</v>
      </c>
      <c r="R7" s="10">
        <f t="shared" si="7"/>
        <v>1512</v>
      </c>
      <c r="S7" s="10">
        <f t="shared" si="8"/>
        <v>6048</v>
      </c>
    </row>
    <row r="8" s="2" customFormat="1" ht="25" customHeight="1" spans="1:19">
      <c r="A8" s="9">
        <v>3</v>
      </c>
      <c r="B8" s="9" t="s">
        <v>24</v>
      </c>
      <c r="C8" s="9" t="s">
        <v>25</v>
      </c>
      <c r="D8" s="10">
        <v>3</v>
      </c>
      <c r="E8" s="10">
        <v>10</v>
      </c>
      <c r="F8" s="11">
        <f t="shared" si="0"/>
        <v>3720</v>
      </c>
      <c r="G8" s="10">
        <v>3</v>
      </c>
      <c r="H8" s="10">
        <v>10</v>
      </c>
      <c r="I8" s="11">
        <f t="shared" si="1"/>
        <v>3720</v>
      </c>
      <c r="J8" s="10">
        <v>3</v>
      </c>
      <c r="K8" s="10">
        <v>9</v>
      </c>
      <c r="L8" s="11">
        <f t="shared" si="2"/>
        <v>3420</v>
      </c>
      <c r="M8" s="11">
        <f t="shared" si="3"/>
        <v>10860</v>
      </c>
      <c r="N8" s="11">
        <v>0.7</v>
      </c>
      <c r="O8" s="11">
        <f t="shared" si="4"/>
        <v>7602</v>
      </c>
      <c r="P8" s="10">
        <f t="shared" si="5"/>
        <v>3801</v>
      </c>
      <c r="Q8" s="10">
        <f t="shared" si="6"/>
        <v>1900.5</v>
      </c>
      <c r="R8" s="10">
        <f t="shared" si="7"/>
        <v>1900.5</v>
      </c>
      <c r="S8" s="10">
        <f t="shared" si="8"/>
        <v>7602</v>
      </c>
    </row>
    <row r="9" s="2" customFormat="1" ht="25" customHeight="1" spans="1:19">
      <c r="A9" s="9">
        <v>4</v>
      </c>
      <c r="B9" s="9" t="s">
        <v>26</v>
      </c>
      <c r="C9" s="9" t="s">
        <v>23</v>
      </c>
      <c r="D9" s="10">
        <v>0</v>
      </c>
      <c r="E9" s="10">
        <v>16</v>
      </c>
      <c r="F9" s="11">
        <f t="shared" si="0"/>
        <v>4800</v>
      </c>
      <c r="G9" s="10">
        <v>0</v>
      </c>
      <c r="H9" s="10">
        <v>16</v>
      </c>
      <c r="I9" s="11">
        <f t="shared" si="1"/>
        <v>4800</v>
      </c>
      <c r="J9" s="10">
        <v>0</v>
      </c>
      <c r="K9" s="10">
        <v>15</v>
      </c>
      <c r="L9" s="11">
        <f t="shared" si="2"/>
        <v>4500</v>
      </c>
      <c r="M9" s="11">
        <f t="shared" si="3"/>
        <v>14100</v>
      </c>
      <c r="N9" s="11">
        <v>0.8</v>
      </c>
      <c r="O9" s="11">
        <f t="shared" si="4"/>
        <v>11280</v>
      </c>
      <c r="P9" s="10">
        <f t="shared" si="5"/>
        <v>5640</v>
      </c>
      <c r="Q9" s="10">
        <f t="shared" si="6"/>
        <v>2820</v>
      </c>
      <c r="R9" s="10">
        <f t="shared" si="7"/>
        <v>2820</v>
      </c>
      <c r="S9" s="10">
        <f t="shared" si="8"/>
        <v>11280</v>
      </c>
    </row>
    <row r="10" s="2" customFormat="1" ht="25" customHeight="1" spans="1:19">
      <c r="A10" s="9">
        <v>5</v>
      </c>
      <c r="B10" s="11" t="s">
        <v>27</v>
      </c>
      <c r="C10" s="9" t="s">
        <v>25</v>
      </c>
      <c r="D10" s="10">
        <v>4</v>
      </c>
      <c r="E10" s="10">
        <v>11</v>
      </c>
      <c r="F10" s="11">
        <f t="shared" si="0"/>
        <v>4260</v>
      </c>
      <c r="G10" s="10">
        <v>2</v>
      </c>
      <c r="H10" s="10">
        <v>7</v>
      </c>
      <c r="I10" s="11">
        <f t="shared" si="1"/>
        <v>2580</v>
      </c>
      <c r="J10" s="10">
        <v>8</v>
      </c>
      <c r="K10" s="10">
        <v>12</v>
      </c>
      <c r="L10" s="11">
        <f t="shared" si="2"/>
        <v>5520</v>
      </c>
      <c r="M10" s="11">
        <f t="shared" si="3"/>
        <v>12360</v>
      </c>
      <c r="N10" s="11">
        <v>0.7</v>
      </c>
      <c r="O10" s="11">
        <f t="shared" si="4"/>
        <v>8652</v>
      </c>
      <c r="P10" s="10">
        <f t="shared" si="5"/>
        <v>4326</v>
      </c>
      <c r="Q10" s="10">
        <f t="shared" si="6"/>
        <v>2163</v>
      </c>
      <c r="R10" s="10">
        <f t="shared" si="7"/>
        <v>2163</v>
      </c>
      <c r="S10" s="10">
        <f t="shared" si="8"/>
        <v>8652</v>
      </c>
    </row>
    <row r="11" s="2" customFormat="1" ht="25" customHeight="1" spans="1:19">
      <c r="A11" s="9">
        <v>6</v>
      </c>
      <c r="B11" s="11" t="s">
        <v>28</v>
      </c>
      <c r="C11" s="9" t="s">
        <v>25</v>
      </c>
      <c r="D11" s="10">
        <v>3</v>
      </c>
      <c r="E11" s="10">
        <v>17</v>
      </c>
      <c r="F11" s="11">
        <f t="shared" si="0"/>
        <v>5820</v>
      </c>
      <c r="G11" s="10">
        <v>0</v>
      </c>
      <c r="H11" s="10">
        <v>0</v>
      </c>
      <c r="I11" s="11">
        <f t="shared" si="1"/>
        <v>0</v>
      </c>
      <c r="J11" s="10">
        <v>3</v>
      </c>
      <c r="K11" s="10">
        <v>16</v>
      </c>
      <c r="L11" s="11">
        <f t="shared" si="2"/>
        <v>5520</v>
      </c>
      <c r="M11" s="11">
        <f t="shared" si="3"/>
        <v>11340</v>
      </c>
      <c r="N11" s="11">
        <v>0.7</v>
      </c>
      <c r="O11" s="11">
        <f t="shared" si="4"/>
        <v>7938</v>
      </c>
      <c r="P11" s="10">
        <f t="shared" si="5"/>
        <v>3969</v>
      </c>
      <c r="Q11" s="10">
        <f t="shared" si="6"/>
        <v>1984.5</v>
      </c>
      <c r="R11" s="10">
        <f t="shared" si="7"/>
        <v>1984.5</v>
      </c>
      <c r="S11" s="10">
        <f t="shared" si="8"/>
        <v>7938</v>
      </c>
    </row>
    <row r="12" s="2" customFormat="1" ht="25" customHeight="1" spans="1:19">
      <c r="A12" s="12" t="s">
        <v>29</v>
      </c>
      <c r="B12" s="13"/>
      <c r="C12" s="14"/>
      <c r="D12" s="15">
        <f>SUM(D6:D11)</f>
        <v>27</v>
      </c>
      <c r="E12" s="15">
        <f t="shared" ref="E12:S12" si="9">SUM(E6:E11)</f>
        <v>115</v>
      </c>
      <c r="F12" s="15">
        <f t="shared" si="9"/>
        <v>40980</v>
      </c>
      <c r="G12" s="15">
        <f t="shared" si="9"/>
        <v>23</v>
      </c>
      <c r="H12" s="15">
        <f t="shared" si="9"/>
        <v>96</v>
      </c>
      <c r="I12" s="15">
        <f t="shared" si="9"/>
        <v>34320</v>
      </c>
      <c r="J12" s="15">
        <f t="shared" si="9"/>
        <v>32</v>
      </c>
      <c r="K12" s="15">
        <f t="shared" si="9"/>
        <v>113</v>
      </c>
      <c r="L12" s="15">
        <f t="shared" si="9"/>
        <v>41580</v>
      </c>
      <c r="M12" s="15">
        <f t="shared" si="9"/>
        <v>116880</v>
      </c>
      <c r="N12" s="15" t="s">
        <v>25</v>
      </c>
      <c r="O12" s="15">
        <f t="shared" si="9"/>
        <v>102180</v>
      </c>
      <c r="P12" s="15">
        <f t="shared" si="9"/>
        <v>51090</v>
      </c>
      <c r="Q12" s="15">
        <f t="shared" si="9"/>
        <v>25545</v>
      </c>
      <c r="R12" s="15">
        <f t="shared" si="9"/>
        <v>25545</v>
      </c>
      <c r="S12" s="15">
        <f t="shared" si="9"/>
        <v>102180</v>
      </c>
    </row>
    <row r="13" s="2" customFormat="1" ht="25" customHeight="1" spans="1:19">
      <c r="A13" s="9">
        <v>7</v>
      </c>
      <c r="B13" s="9" t="s">
        <v>30</v>
      </c>
      <c r="C13" s="9" t="s">
        <v>25</v>
      </c>
      <c r="D13" s="10">
        <v>4</v>
      </c>
      <c r="E13" s="10">
        <v>6</v>
      </c>
      <c r="F13" s="11">
        <f t="shared" ref="F13:F19" si="10">D13*240+E13*300</f>
        <v>2760</v>
      </c>
      <c r="G13" s="10">
        <v>2</v>
      </c>
      <c r="H13" s="10">
        <v>2</v>
      </c>
      <c r="I13" s="11">
        <f t="shared" ref="I13:I19" si="11">G13*240+H13*300</f>
        <v>1080</v>
      </c>
      <c r="J13" s="10">
        <v>15</v>
      </c>
      <c r="K13" s="10">
        <v>21</v>
      </c>
      <c r="L13" s="11">
        <f t="shared" ref="L13:L19" si="12">J13*240+K13*300</f>
        <v>9900</v>
      </c>
      <c r="M13" s="11">
        <f t="shared" ref="M13:M19" si="13">F13+I13+L13</f>
        <v>13740</v>
      </c>
      <c r="N13" s="11">
        <v>0.7</v>
      </c>
      <c r="O13" s="11">
        <f t="shared" ref="O13:O19" si="14">M13*N13</f>
        <v>9618</v>
      </c>
      <c r="P13" s="10">
        <f t="shared" ref="P13:P19" si="15">O13/2</f>
        <v>4809</v>
      </c>
      <c r="Q13" s="10">
        <f t="shared" ref="Q13:Q19" si="16">O13/4</f>
        <v>2404.5</v>
      </c>
      <c r="R13" s="10">
        <f t="shared" ref="R13:R19" si="17">O13/4</f>
        <v>2404.5</v>
      </c>
      <c r="S13" s="10">
        <f t="shared" ref="S13:S19" si="18">P13+Q13+R13</f>
        <v>9618</v>
      </c>
    </row>
    <row r="14" s="2" customFormat="1" ht="25" customHeight="1" spans="1:19">
      <c r="A14" s="9">
        <v>8</v>
      </c>
      <c r="B14" s="9" t="s">
        <v>31</v>
      </c>
      <c r="C14" s="9" t="s">
        <v>25</v>
      </c>
      <c r="D14" s="10">
        <v>3</v>
      </c>
      <c r="E14" s="10">
        <v>6</v>
      </c>
      <c r="F14" s="11">
        <f t="shared" si="10"/>
        <v>2520</v>
      </c>
      <c r="G14" s="10">
        <v>3</v>
      </c>
      <c r="H14" s="10">
        <v>5</v>
      </c>
      <c r="I14" s="11">
        <f t="shared" si="11"/>
        <v>2220</v>
      </c>
      <c r="J14" s="10">
        <v>3</v>
      </c>
      <c r="K14" s="10">
        <v>5</v>
      </c>
      <c r="L14" s="11">
        <f t="shared" si="12"/>
        <v>2220</v>
      </c>
      <c r="M14" s="11">
        <f t="shared" si="13"/>
        <v>6960</v>
      </c>
      <c r="N14" s="11">
        <v>0.7</v>
      </c>
      <c r="O14" s="11">
        <f t="shared" si="14"/>
        <v>4872</v>
      </c>
      <c r="P14" s="10">
        <f t="shared" si="15"/>
        <v>2436</v>
      </c>
      <c r="Q14" s="10">
        <f t="shared" si="16"/>
        <v>1218</v>
      </c>
      <c r="R14" s="10">
        <f t="shared" si="17"/>
        <v>1218</v>
      </c>
      <c r="S14" s="10">
        <f t="shared" si="18"/>
        <v>4872</v>
      </c>
    </row>
    <row r="15" s="2" customFormat="1" ht="25" customHeight="1" spans="1:19">
      <c r="A15" s="9">
        <v>9</v>
      </c>
      <c r="B15" s="9" t="s">
        <v>32</v>
      </c>
      <c r="C15" s="9" t="s">
        <v>25</v>
      </c>
      <c r="D15" s="10">
        <v>1</v>
      </c>
      <c r="E15" s="10">
        <v>3</v>
      </c>
      <c r="F15" s="11">
        <f t="shared" si="10"/>
        <v>1140</v>
      </c>
      <c r="G15" s="10">
        <v>1</v>
      </c>
      <c r="H15" s="10">
        <v>3</v>
      </c>
      <c r="I15" s="11">
        <f t="shared" si="11"/>
        <v>1140</v>
      </c>
      <c r="J15" s="10">
        <v>1</v>
      </c>
      <c r="K15" s="10">
        <v>3</v>
      </c>
      <c r="L15" s="11">
        <f t="shared" si="12"/>
        <v>1140</v>
      </c>
      <c r="M15" s="11">
        <f t="shared" si="13"/>
        <v>3420</v>
      </c>
      <c r="N15" s="11">
        <v>0.7</v>
      </c>
      <c r="O15" s="11">
        <f t="shared" si="14"/>
        <v>2394</v>
      </c>
      <c r="P15" s="10">
        <f t="shared" si="15"/>
        <v>1197</v>
      </c>
      <c r="Q15" s="10">
        <f t="shared" si="16"/>
        <v>598.5</v>
      </c>
      <c r="R15" s="10">
        <f t="shared" si="17"/>
        <v>598.5</v>
      </c>
      <c r="S15" s="10">
        <f t="shared" si="18"/>
        <v>2394</v>
      </c>
    </row>
    <row r="16" s="2" customFormat="1" ht="25" customHeight="1" spans="1:19">
      <c r="A16" s="9">
        <v>10</v>
      </c>
      <c r="B16" s="9" t="s">
        <v>33</v>
      </c>
      <c r="C16" s="9" t="s">
        <v>23</v>
      </c>
      <c r="D16" s="10">
        <v>6</v>
      </c>
      <c r="E16" s="10">
        <v>9</v>
      </c>
      <c r="F16" s="11">
        <f t="shared" si="10"/>
        <v>4140</v>
      </c>
      <c r="G16" s="10">
        <v>6</v>
      </c>
      <c r="H16" s="10">
        <v>10</v>
      </c>
      <c r="I16" s="11">
        <f t="shared" si="11"/>
        <v>4440</v>
      </c>
      <c r="J16" s="10">
        <v>6</v>
      </c>
      <c r="K16" s="10">
        <v>10</v>
      </c>
      <c r="L16" s="11">
        <f t="shared" si="12"/>
        <v>4440</v>
      </c>
      <c r="M16" s="11">
        <f t="shared" si="13"/>
        <v>13020</v>
      </c>
      <c r="N16" s="11">
        <v>0.8</v>
      </c>
      <c r="O16" s="11">
        <f t="shared" si="14"/>
        <v>10416</v>
      </c>
      <c r="P16" s="10">
        <f t="shared" si="15"/>
        <v>5208</v>
      </c>
      <c r="Q16" s="10">
        <f t="shared" si="16"/>
        <v>2604</v>
      </c>
      <c r="R16" s="10">
        <f t="shared" si="17"/>
        <v>2604</v>
      </c>
      <c r="S16" s="10">
        <f t="shared" si="18"/>
        <v>10416</v>
      </c>
    </row>
    <row r="17" s="2" customFormat="1" ht="25" customHeight="1" spans="1:19">
      <c r="A17" s="9">
        <v>11</v>
      </c>
      <c r="B17" s="11" t="s">
        <v>34</v>
      </c>
      <c r="C17" s="9" t="s">
        <v>35</v>
      </c>
      <c r="D17" s="10">
        <v>3</v>
      </c>
      <c r="E17" s="10">
        <v>19</v>
      </c>
      <c r="F17" s="11">
        <f t="shared" si="10"/>
        <v>6420</v>
      </c>
      <c r="G17" s="10">
        <v>3</v>
      </c>
      <c r="H17" s="10">
        <v>17</v>
      </c>
      <c r="I17" s="11">
        <f t="shared" si="11"/>
        <v>5820</v>
      </c>
      <c r="J17" s="10">
        <v>2</v>
      </c>
      <c r="K17" s="10">
        <v>16</v>
      </c>
      <c r="L17" s="11">
        <f t="shared" si="12"/>
        <v>5280</v>
      </c>
      <c r="M17" s="11">
        <f t="shared" si="13"/>
        <v>17520</v>
      </c>
      <c r="N17" s="11">
        <v>0.9</v>
      </c>
      <c r="O17" s="11">
        <f t="shared" si="14"/>
        <v>15768</v>
      </c>
      <c r="P17" s="10">
        <f t="shared" si="15"/>
        <v>7884</v>
      </c>
      <c r="Q17" s="10">
        <f t="shared" si="16"/>
        <v>3942</v>
      </c>
      <c r="R17" s="10">
        <f t="shared" si="17"/>
        <v>3942</v>
      </c>
      <c r="S17" s="10">
        <f t="shared" si="18"/>
        <v>15768</v>
      </c>
    </row>
    <row r="18" s="2" customFormat="1" ht="25" customHeight="1" spans="1:19">
      <c r="A18" s="9">
        <v>12</v>
      </c>
      <c r="B18" s="11" t="s">
        <v>36</v>
      </c>
      <c r="C18" s="9" t="s">
        <v>35</v>
      </c>
      <c r="D18" s="10">
        <v>4</v>
      </c>
      <c r="E18" s="10">
        <v>9</v>
      </c>
      <c r="F18" s="11">
        <f t="shared" si="10"/>
        <v>3660</v>
      </c>
      <c r="G18" s="10">
        <v>4</v>
      </c>
      <c r="H18" s="10">
        <v>12</v>
      </c>
      <c r="I18" s="11">
        <f t="shared" si="11"/>
        <v>4560</v>
      </c>
      <c r="J18" s="10">
        <v>4</v>
      </c>
      <c r="K18" s="10">
        <v>11</v>
      </c>
      <c r="L18" s="11">
        <f t="shared" si="12"/>
        <v>4260</v>
      </c>
      <c r="M18" s="11">
        <f t="shared" si="13"/>
        <v>12480</v>
      </c>
      <c r="N18" s="11">
        <v>0.9</v>
      </c>
      <c r="O18" s="11">
        <f t="shared" si="14"/>
        <v>11232</v>
      </c>
      <c r="P18" s="10">
        <f t="shared" si="15"/>
        <v>5616</v>
      </c>
      <c r="Q18" s="10">
        <f t="shared" si="16"/>
        <v>2808</v>
      </c>
      <c r="R18" s="10">
        <f t="shared" si="17"/>
        <v>2808</v>
      </c>
      <c r="S18" s="10">
        <f t="shared" si="18"/>
        <v>11232</v>
      </c>
    </row>
    <row r="19" s="2" customFormat="1" ht="25" customHeight="1" spans="1:19">
      <c r="A19" s="9">
        <v>13</v>
      </c>
      <c r="B19" s="9" t="s">
        <v>37</v>
      </c>
      <c r="C19" s="9" t="s">
        <v>25</v>
      </c>
      <c r="D19" s="10">
        <v>9</v>
      </c>
      <c r="E19" s="10">
        <v>27</v>
      </c>
      <c r="F19" s="11">
        <f t="shared" si="10"/>
        <v>10260</v>
      </c>
      <c r="G19" s="10">
        <v>10</v>
      </c>
      <c r="H19" s="10">
        <v>26</v>
      </c>
      <c r="I19" s="11">
        <f t="shared" si="11"/>
        <v>10200</v>
      </c>
      <c r="J19" s="10">
        <v>11</v>
      </c>
      <c r="K19" s="10">
        <v>26</v>
      </c>
      <c r="L19" s="11">
        <f t="shared" si="12"/>
        <v>10440</v>
      </c>
      <c r="M19" s="11">
        <f t="shared" si="13"/>
        <v>30900</v>
      </c>
      <c r="N19" s="11">
        <v>0.7</v>
      </c>
      <c r="O19" s="11">
        <f t="shared" si="14"/>
        <v>21630</v>
      </c>
      <c r="P19" s="10">
        <f t="shared" si="15"/>
        <v>10815</v>
      </c>
      <c r="Q19" s="10">
        <f t="shared" si="16"/>
        <v>5407.5</v>
      </c>
      <c r="R19" s="10">
        <f t="shared" si="17"/>
        <v>5407.5</v>
      </c>
      <c r="S19" s="10">
        <f t="shared" si="18"/>
        <v>21630</v>
      </c>
    </row>
    <row r="20" s="2" customFormat="1" ht="25" customHeight="1" spans="1:19">
      <c r="A20" s="12" t="s">
        <v>38</v>
      </c>
      <c r="B20" s="13"/>
      <c r="C20" s="14"/>
      <c r="D20" s="15">
        <f>SUM(D13:D19)</f>
        <v>30</v>
      </c>
      <c r="E20" s="15">
        <f t="shared" ref="E20:S20" si="19">SUM(E13:E19)</f>
        <v>79</v>
      </c>
      <c r="F20" s="15">
        <f t="shared" si="19"/>
        <v>30900</v>
      </c>
      <c r="G20" s="15">
        <f t="shared" si="19"/>
        <v>29</v>
      </c>
      <c r="H20" s="15">
        <f t="shared" si="19"/>
        <v>75</v>
      </c>
      <c r="I20" s="15">
        <f t="shared" si="19"/>
        <v>29460</v>
      </c>
      <c r="J20" s="15">
        <f t="shared" si="19"/>
        <v>42</v>
      </c>
      <c r="K20" s="15">
        <f t="shared" si="19"/>
        <v>92</v>
      </c>
      <c r="L20" s="15">
        <f t="shared" si="19"/>
        <v>37680</v>
      </c>
      <c r="M20" s="15">
        <f t="shared" si="19"/>
        <v>98040</v>
      </c>
      <c r="N20" s="15" t="s">
        <v>25</v>
      </c>
      <c r="O20" s="15">
        <f t="shared" si="19"/>
        <v>75930</v>
      </c>
      <c r="P20" s="15">
        <f t="shared" si="19"/>
        <v>37965</v>
      </c>
      <c r="Q20" s="15">
        <f t="shared" si="19"/>
        <v>18982.5</v>
      </c>
      <c r="R20" s="15">
        <f t="shared" si="19"/>
        <v>18982.5</v>
      </c>
      <c r="S20" s="15">
        <f t="shared" si="19"/>
        <v>75930</v>
      </c>
    </row>
    <row r="21" s="2" customFormat="1" ht="25" customHeight="1" spans="1:19">
      <c r="A21" s="9">
        <v>14</v>
      </c>
      <c r="B21" s="9" t="s">
        <v>39</v>
      </c>
      <c r="C21" s="9" t="s">
        <v>21</v>
      </c>
      <c r="D21" s="10">
        <v>16</v>
      </c>
      <c r="E21" s="10">
        <v>18</v>
      </c>
      <c r="F21" s="11">
        <f>D21*240+E21*300</f>
        <v>9240</v>
      </c>
      <c r="G21" s="10">
        <v>14</v>
      </c>
      <c r="H21" s="10">
        <v>18</v>
      </c>
      <c r="I21" s="11">
        <f>G21*240+H21*300</f>
        <v>8760</v>
      </c>
      <c r="J21" s="10">
        <v>12</v>
      </c>
      <c r="K21" s="10">
        <v>16</v>
      </c>
      <c r="L21" s="11">
        <f>J21*240+K21*300</f>
        <v>7680</v>
      </c>
      <c r="M21" s="11">
        <f>F21+I21+L21</f>
        <v>25680</v>
      </c>
      <c r="N21" s="11">
        <v>1</v>
      </c>
      <c r="O21" s="11">
        <f>M21*N21</f>
        <v>25680</v>
      </c>
      <c r="P21" s="10">
        <f>O21/2</f>
        <v>12840</v>
      </c>
      <c r="Q21" s="10">
        <f>O21/4</f>
        <v>6420</v>
      </c>
      <c r="R21" s="10">
        <f>O21/4</f>
        <v>6420</v>
      </c>
      <c r="S21" s="10">
        <f>P21+Q21+R21</f>
        <v>25680</v>
      </c>
    </row>
    <row r="22" s="2" customFormat="1" ht="25" customHeight="1" spans="1:19">
      <c r="A22" s="12" t="s">
        <v>40</v>
      </c>
      <c r="B22" s="13"/>
      <c r="C22" s="14"/>
      <c r="D22" s="15">
        <f>D21</f>
        <v>16</v>
      </c>
      <c r="E22" s="15">
        <f t="shared" ref="E22:S22" si="20">E21</f>
        <v>18</v>
      </c>
      <c r="F22" s="15">
        <f t="shared" si="20"/>
        <v>9240</v>
      </c>
      <c r="G22" s="15">
        <f t="shared" si="20"/>
        <v>14</v>
      </c>
      <c r="H22" s="15">
        <f t="shared" si="20"/>
        <v>18</v>
      </c>
      <c r="I22" s="15">
        <f t="shared" si="20"/>
        <v>8760</v>
      </c>
      <c r="J22" s="15">
        <f t="shared" si="20"/>
        <v>12</v>
      </c>
      <c r="K22" s="15">
        <f t="shared" si="20"/>
        <v>16</v>
      </c>
      <c r="L22" s="15">
        <f t="shared" si="20"/>
        <v>7680</v>
      </c>
      <c r="M22" s="15">
        <f t="shared" si="20"/>
        <v>25680</v>
      </c>
      <c r="N22" s="15" t="s">
        <v>25</v>
      </c>
      <c r="O22" s="15">
        <f t="shared" si="20"/>
        <v>25680</v>
      </c>
      <c r="P22" s="15">
        <f t="shared" si="20"/>
        <v>12840</v>
      </c>
      <c r="Q22" s="15">
        <f t="shared" si="20"/>
        <v>6420</v>
      </c>
      <c r="R22" s="15">
        <f t="shared" si="20"/>
        <v>6420</v>
      </c>
      <c r="S22" s="15">
        <f t="shared" si="20"/>
        <v>25680</v>
      </c>
    </row>
    <row r="23" s="2" customFormat="1" ht="25" customHeight="1" spans="1:19">
      <c r="A23" s="9">
        <v>15</v>
      </c>
      <c r="B23" s="9" t="s">
        <v>41</v>
      </c>
      <c r="C23" s="9" t="s">
        <v>21</v>
      </c>
      <c r="D23" s="10">
        <v>6</v>
      </c>
      <c r="E23" s="10">
        <v>18</v>
      </c>
      <c r="F23" s="11">
        <f>D23*240+E23*300</f>
        <v>6840</v>
      </c>
      <c r="G23" s="10">
        <v>6</v>
      </c>
      <c r="H23" s="10">
        <v>18</v>
      </c>
      <c r="I23" s="11">
        <f>G23*240+H23*300</f>
        <v>6840</v>
      </c>
      <c r="J23" s="10">
        <v>6</v>
      </c>
      <c r="K23" s="10">
        <v>17</v>
      </c>
      <c r="L23" s="11">
        <f>J23*240+K23*300</f>
        <v>6540</v>
      </c>
      <c r="M23" s="11">
        <f>F23+I23+L23</f>
        <v>20220</v>
      </c>
      <c r="N23" s="11">
        <v>1</v>
      </c>
      <c r="O23" s="11">
        <f>M23*N23</f>
        <v>20220</v>
      </c>
      <c r="P23" s="10">
        <f>O23/2</f>
        <v>10110</v>
      </c>
      <c r="Q23" s="10">
        <f>O23/4</f>
        <v>5055</v>
      </c>
      <c r="R23" s="10">
        <f>O23/4</f>
        <v>5055</v>
      </c>
      <c r="S23" s="10">
        <f>P23+Q23+R23</f>
        <v>20220</v>
      </c>
    </row>
    <row r="24" s="2" customFormat="1" ht="25" customHeight="1" spans="1:19">
      <c r="A24" s="9">
        <v>16</v>
      </c>
      <c r="B24" s="9" t="s">
        <v>42</v>
      </c>
      <c r="C24" s="9" t="s">
        <v>43</v>
      </c>
      <c r="D24" s="10">
        <v>59</v>
      </c>
      <c r="E24" s="10">
        <v>210</v>
      </c>
      <c r="F24" s="11">
        <f>D24*240+E24*300</f>
        <v>77160</v>
      </c>
      <c r="G24" s="10">
        <v>63</v>
      </c>
      <c r="H24" s="10">
        <v>214</v>
      </c>
      <c r="I24" s="11">
        <f>G24*240+H24*300</f>
        <v>79320</v>
      </c>
      <c r="J24" s="10">
        <v>56</v>
      </c>
      <c r="K24" s="10">
        <v>214</v>
      </c>
      <c r="L24" s="11">
        <f>J24*240+K24*300</f>
        <v>77640</v>
      </c>
      <c r="M24" s="11">
        <f>F24+I24+L24</f>
        <v>234120</v>
      </c>
      <c r="N24" s="11">
        <v>1.2</v>
      </c>
      <c r="O24" s="11">
        <f>M24*N24</f>
        <v>280944</v>
      </c>
      <c r="P24" s="10">
        <f>O24/2</f>
        <v>140472</v>
      </c>
      <c r="Q24" s="10">
        <f>O24/4</f>
        <v>70236</v>
      </c>
      <c r="R24" s="10">
        <f>O24/4</f>
        <v>70236</v>
      </c>
      <c r="S24" s="10">
        <f>P24+Q24+R24</f>
        <v>280944</v>
      </c>
    </row>
    <row r="25" s="2" customFormat="1" ht="25" customHeight="1" spans="1:19">
      <c r="A25" s="9">
        <v>17</v>
      </c>
      <c r="B25" s="9" t="s">
        <v>44</v>
      </c>
      <c r="C25" s="9" t="s">
        <v>43</v>
      </c>
      <c r="D25" s="10">
        <v>17</v>
      </c>
      <c r="E25" s="10">
        <v>70</v>
      </c>
      <c r="F25" s="11">
        <f>D25*240+E25*300</f>
        <v>25080</v>
      </c>
      <c r="G25" s="10">
        <v>17</v>
      </c>
      <c r="H25" s="10">
        <v>70</v>
      </c>
      <c r="I25" s="11">
        <f>G25*240+H25*300</f>
        <v>25080</v>
      </c>
      <c r="J25" s="10">
        <v>17</v>
      </c>
      <c r="K25" s="10">
        <v>69</v>
      </c>
      <c r="L25" s="11">
        <f>J25*240+K25*300</f>
        <v>24780</v>
      </c>
      <c r="M25" s="11">
        <f>F25+I25+L25</f>
        <v>74940</v>
      </c>
      <c r="N25" s="11">
        <v>1.2</v>
      </c>
      <c r="O25" s="11">
        <f>M25*N25</f>
        <v>89928</v>
      </c>
      <c r="P25" s="10">
        <f>O25/2</f>
        <v>44964</v>
      </c>
      <c r="Q25" s="10">
        <f>O25/4</f>
        <v>22482</v>
      </c>
      <c r="R25" s="10">
        <f>O25/4</f>
        <v>22482</v>
      </c>
      <c r="S25" s="10">
        <f>P25+Q25+R25</f>
        <v>89928</v>
      </c>
    </row>
    <row r="26" s="2" customFormat="1" ht="25" customHeight="1" spans="1:19">
      <c r="A26" s="12" t="s">
        <v>45</v>
      </c>
      <c r="B26" s="13"/>
      <c r="C26" s="14"/>
      <c r="D26" s="15">
        <f>SUM(D23:D25)</f>
        <v>82</v>
      </c>
      <c r="E26" s="15">
        <f t="shared" ref="E26:S26" si="21">SUM(E23:E25)</f>
        <v>298</v>
      </c>
      <c r="F26" s="15">
        <f t="shared" si="21"/>
        <v>109080</v>
      </c>
      <c r="G26" s="15">
        <f t="shared" si="21"/>
        <v>86</v>
      </c>
      <c r="H26" s="15">
        <f t="shared" si="21"/>
        <v>302</v>
      </c>
      <c r="I26" s="15">
        <f t="shared" si="21"/>
        <v>111240</v>
      </c>
      <c r="J26" s="15">
        <f t="shared" si="21"/>
        <v>79</v>
      </c>
      <c r="K26" s="15">
        <f t="shared" si="21"/>
        <v>300</v>
      </c>
      <c r="L26" s="15">
        <f t="shared" si="21"/>
        <v>108960</v>
      </c>
      <c r="M26" s="15">
        <f t="shared" si="21"/>
        <v>329280</v>
      </c>
      <c r="N26" s="15" t="s">
        <v>25</v>
      </c>
      <c r="O26" s="15">
        <f t="shared" si="21"/>
        <v>391092</v>
      </c>
      <c r="P26" s="15">
        <f t="shared" si="21"/>
        <v>195546</v>
      </c>
      <c r="Q26" s="15">
        <f t="shared" si="21"/>
        <v>97773</v>
      </c>
      <c r="R26" s="15">
        <f t="shared" si="21"/>
        <v>97773</v>
      </c>
      <c r="S26" s="15">
        <f t="shared" si="21"/>
        <v>391092</v>
      </c>
    </row>
    <row r="27" s="2" customFormat="1" ht="25" customHeight="1" spans="1:19">
      <c r="A27" s="9">
        <v>18</v>
      </c>
      <c r="B27" s="9" t="s">
        <v>46</v>
      </c>
      <c r="C27" s="9" t="s">
        <v>35</v>
      </c>
      <c r="D27" s="10">
        <v>7</v>
      </c>
      <c r="E27" s="10">
        <v>11</v>
      </c>
      <c r="F27" s="11">
        <f>D27*240+E27*300</f>
        <v>4980</v>
      </c>
      <c r="G27" s="10">
        <v>8</v>
      </c>
      <c r="H27" s="10">
        <v>12</v>
      </c>
      <c r="I27" s="11">
        <f>G27*240+H27*300</f>
        <v>5520</v>
      </c>
      <c r="J27" s="10">
        <v>8</v>
      </c>
      <c r="K27" s="10">
        <v>12</v>
      </c>
      <c r="L27" s="11">
        <f>J27*240+K27*300</f>
        <v>5520</v>
      </c>
      <c r="M27" s="11">
        <f>F27+I27+L27</f>
        <v>16020</v>
      </c>
      <c r="N27" s="11">
        <v>0.9</v>
      </c>
      <c r="O27" s="11">
        <f>M27*N27</f>
        <v>14418</v>
      </c>
      <c r="P27" s="10">
        <f>O27/2</f>
        <v>7209</v>
      </c>
      <c r="Q27" s="10">
        <f>O27/4</f>
        <v>3604.5</v>
      </c>
      <c r="R27" s="10">
        <f>O27/4</f>
        <v>3604.5</v>
      </c>
      <c r="S27" s="10">
        <f>P27+Q27+R27</f>
        <v>14418</v>
      </c>
    </row>
    <row r="28" s="2" customFormat="1" ht="25" customHeight="1" spans="1:19">
      <c r="A28" s="12" t="s">
        <v>47</v>
      </c>
      <c r="B28" s="13"/>
      <c r="C28" s="14"/>
      <c r="D28" s="15">
        <f>D27</f>
        <v>7</v>
      </c>
      <c r="E28" s="15">
        <f t="shared" ref="E28:S28" si="22">E27</f>
        <v>11</v>
      </c>
      <c r="F28" s="15">
        <f t="shared" si="22"/>
        <v>4980</v>
      </c>
      <c r="G28" s="15">
        <f t="shared" si="22"/>
        <v>8</v>
      </c>
      <c r="H28" s="15">
        <f t="shared" si="22"/>
        <v>12</v>
      </c>
      <c r="I28" s="15">
        <f t="shared" si="22"/>
        <v>5520</v>
      </c>
      <c r="J28" s="15">
        <f t="shared" si="22"/>
        <v>8</v>
      </c>
      <c r="K28" s="15">
        <f t="shared" si="22"/>
        <v>12</v>
      </c>
      <c r="L28" s="15">
        <f t="shared" si="22"/>
        <v>5520</v>
      </c>
      <c r="M28" s="15">
        <f t="shared" si="22"/>
        <v>16020</v>
      </c>
      <c r="N28" s="15" t="s">
        <v>25</v>
      </c>
      <c r="O28" s="15">
        <f t="shared" si="22"/>
        <v>14418</v>
      </c>
      <c r="P28" s="15">
        <f t="shared" si="22"/>
        <v>7209</v>
      </c>
      <c r="Q28" s="15">
        <f t="shared" si="22"/>
        <v>3604.5</v>
      </c>
      <c r="R28" s="15">
        <f t="shared" si="22"/>
        <v>3604.5</v>
      </c>
      <c r="S28" s="15">
        <f t="shared" si="22"/>
        <v>14418</v>
      </c>
    </row>
    <row r="29" s="2" customFormat="1" ht="25" customHeight="1" spans="1:19">
      <c r="A29" s="9">
        <v>19</v>
      </c>
      <c r="B29" s="9" t="s">
        <v>48</v>
      </c>
      <c r="C29" s="9" t="s">
        <v>21</v>
      </c>
      <c r="D29" s="10">
        <v>4</v>
      </c>
      <c r="E29" s="10">
        <v>34</v>
      </c>
      <c r="F29" s="11">
        <f>D29*240+E29*300</f>
        <v>11160</v>
      </c>
      <c r="G29" s="10">
        <v>4</v>
      </c>
      <c r="H29" s="10">
        <v>34</v>
      </c>
      <c r="I29" s="11">
        <f>G29*240+H29*300</f>
        <v>11160</v>
      </c>
      <c r="J29" s="10">
        <v>4</v>
      </c>
      <c r="K29" s="10">
        <v>33</v>
      </c>
      <c r="L29" s="11">
        <f>J29*240+K29*300</f>
        <v>10860</v>
      </c>
      <c r="M29" s="11">
        <f>F29+I29+L29</f>
        <v>33180</v>
      </c>
      <c r="N29" s="11">
        <v>1</v>
      </c>
      <c r="O29" s="11">
        <f>M29*N29</f>
        <v>33180</v>
      </c>
      <c r="P29" s="10">
        <f>O29/2</f>
        <v>16590</v>
      </c>
      <c r="Q29" s="10">
        <f>O29/4</f>
        <v>8295</v>
      </c>
      <c r="R29" s="10">
        <f>O29/4</f>
        <v>8295</v>
      </c>
      <c r="S29" s="10">
        <f>P29+Q29+R29</f>
        <v>33180</v>
      </c>
    </row>
    <row r="30" s="2" customFormat="1" ht="25" customHeight="1" spans="1:19">
      <c r="A30" s="9">
        <v>20</v>
      </c>
      <c r="B30" s="9" t="s">
        <v>49</v>
      </c>
      <c r="C30" s="9" t="s">
        <v>21</v>
      </c>
      <c r="D30" s="10">
        <v>6</v>
      </c>
      <c r="E30" s="10">
        <v>65</v>
      </c>
      <c r="F30" s="11">
        <f>D30*240+E30*300</f>
        <v>20940</v>
      </c>
      <c r="G30" s="10">
        <v>6</v>
      </c>
      <c r="H30" s="10">
        <v>62</v>
      </c>
      <c r="I30" s="11">
        <f>G30*240+H30*300</f>
        <v>20040</v>
      </c>
      <c r="J30" s="10">
        <v>7</v>
      </c>
      <c r="K30" s="10">
        <v>63</v>
      </c>
      <c r="L30" s="11">
        <f>J30*240+K30*300</f>
        <v>20580</v>
      </c>
      <c r="M30" s="11">
        <f>F30+I30+L30</f>
        <v>61560</v>
      </c>
      <c r="N30" s="11">
        <v>1</v>
      </c>
      <c r="O30" s="11">
        <f>M30*N30</f>
        <v>61560</v>
      </c>
      <c r="P30" s="10">
        <f>O30/2</f>
        <v>30780</v>
      </c>
      <c r="Q30" s="10">
        <f>O30/4</f>
        <v>15390</v>
      </c>
      <c r="R30" s="10">
        <f>O30/4</f>
        <v>15390</v>
      </c>
      <c r="S30" s="10">
        <f>P30+Q30+R30</f>
        <v>61560</v>
      </c>
    </row>
    <row r="31" s="2" customFormat="1" ht="25" customHeight="1" spans="1:19">
      <c r="A31" s="12" t="s">
        <v>50</v>
      </c>
      <c r="B31" s="13"/>
      <c r="C31" s="14"/>
      <c r="D31" s="15">
        <f>D29+D30</f>
        <v>10</v>
      </c>
      <c r="E31" s="15">
        <f t="shared" ref="E31:S31" si="23">E29+E30</f>
        <v>99</v>
      </c>
      <c r="F31" s="15">
        <f t="shared" si="23"/>
        <v>32100</v>
      </c>
      <c r="G31" s="15">
        <f t="shared" si="23"/>
        <v>10</v>
      </c>
      <c r="H31" s="15">
        <f t="shared" si="23"/>
        <v>96</v>
      </c>
      <c r="I31" s="15">
        <f t="shared" si="23"/>
        <v>31200</v>
      </c>
      <c r="J31" s="15">
        <f t="shared" si="23"/>
        <v>11</v>
      </c>
      <c r="K31" s="15">
        <f t="shared" si="23"/>
        <v>96</v>
      </c>
      <c r="L31" s="15">
        <f t="shared" si="23"/>
        <v>31440</v>
      </c>
      <c r="M31" s="15">
        <f t="shared" si="23"/>
        <v>94740</v>
      </c>
      <c r="N31" s="15" t="s">
        <v>25</v>
      </c>
      <c r="O31" s="15">
        <f t="shared" si="23"/>
        <v>94740</v>
      </c>
      <c r="P31" s="15">
        <f t="shared" si="23"/>
        <v>47370</v>
      </c>
      <c r="Q31" s="15">
        <f t="shared" si="23"/>
        <v>23685</v>
      </c>
      <c r="R31" s="15">
        <f t="shared" si="23"/>
        <v>23685</v>
      </c>
      <c r="S31" s="15">
        <f t="shared" si="23"/>
        <v>94740</v>
      </c>
    </row>
    <row r="32" s="2" customFormat="1" ht="25" customHeight="1" spans="1:19">
      <c r="A32" s="9">
        <v>21</v>
      </c>
      <c r="B32" s="9" t="s">
        <v>51</v>
      </c>
      <c r="C32" s="9" t="s">
        <v>21</v>
      </c>
      <c r="D32" s="10">
        <v>0</v>
      </c>
      <c r="E32" s="10">
        <v>39</v>
      </c>
      <c r="F32" s="11">
        <f>D32*240+E32*300</f>
        <v>11700</v>
      </c>
      <c r="G32" s="10">
        <v>1</v>
      </c>
      <c r="H32" s="10">
        <v>40</v>
      </c>
      <c r="I32" s="11">
        <f>G32*240+H32*300</f>
        <v>12240</v>
      </c>
      <c r="J32" s="10">
        <v>1</v>
      </c>
      <c r="K32" s="10">
        <v>39</v>
      </c>
      <c r="L32" s="11">
        <f>J32*240+K32*300</f>
        <v>11940</v>
      </c>
      <c r="M32" s="11">
        <f>F32+I32+L32</f>
        <v>35880</v>
      </c>
      <c r="N32" s="11">
        <v>1</v>
      </c>
      <c r="O32" s="11">
        <f>M32*N32</f>
        <v>35880</v>
      </c>
      <c r="P32" s="10">
        <f>O32/2</f>
        <v>17940</v>
      </c>
      <c r="Q32" s="10">
        <v>0</v>
      </c>
      <c r="R32" s="10">
        <f>O32/2</f>
        <v>17940</v>
      </c>
      <c r="S32" s="10">
        <f>P32+Q32+R32</f>
        <v>35880</v>
      </c>
    </row>
    <row r="33" s="2" customFormat="1" ht="25" customHeight="1" spans="1:19">
      <c r="A33" s="9">
        <v>22</v>
      </c>
      <c r="B33" s="9" t="s">
        <v>52</v>
      </c>
      <c r="C33" s="9" t="s">
        <v>23</v>
      </c>
      <c r="D33" s="10">
        <v>8</v>
      </c>
      <c r="E33" s="10">
        <v>55</v>
      </c>
      <c r="F33" s="11">
        <f>D33*240+E33*300</f>
        <v>18420</v>
      </c>
      <c r="G33" s="10">
        <v>9</v>
      </c>
      <c r="H33" s="10">
        <v>55</v>
      </c>
      <c r="I33" s="11">
        <f>G33*240+H33*300</f>
        <v>18660</v>
      </c>
      <c r="J33" s="10">
        <v>9</v>
      </c>
      <c r="K33" s="10">
        <v>57</v>
      </c>
      <c r="L33" s="11">
        <f>J33*240+K33*300</f>
        <v>19260</v>
      </c>
      <c r="M33" s="11">
        <f>F33+I33+L33</f>
        <v>56340</v>
      </c>
      <c r="N33" s="11">
        <v>0.8</v>
      </c>
      <c r="O33" s="11">
        <f>M33*N33</f>
        <v>45072</v>
      </c>
      <c r="P33" s="10">
        <f>O33/2</f>
        <v>22536</v>
      </c>
      <c r="Q33" s="10">
        <v>0</v>
      </c>
      <c r="R33" s="10">
        <f>O33/2</f>
        <v>22536</v>
      </c>
      <c r="S33" s="10">
        <f>P33+Q33+R33</f>
        <v>45072</v>
      </c>
    </row>
    <row r="34" s="2" customFormat="1" ht="25" customHeight="1" spans="1:19">
      <c r="A34" s="12" t="s">
        <v>53</v>
      </c>
      <c r="B34" s="13"/>
      <c r="C34" s="14"/>
      <c r="D34" s="15">
        <f>D32+D33</f>
        <v>8</v>
      </c>
      <c r="E34" s="15">
        <f t="shared" ref="E34:S34" si="24">E32+E33</f>
        <v>94</v>
      </c>
      <c r="F34" s="15">
        <f t="shared" si="24"/>
        <v>30120</v>
      </c>
      <c r="G34" s="15">
        <f t="shared" si="24"/>
        <v>10</v>
      </c>
      <c r="H34" s="15">
        <f t="shared" si="24"/>
        <v>95</v>
      </c>
      <c r="I34" s="15">
        <f t="shared" si="24"/>
        <v>30900</v>
      </c>
      <c r="J34" s="15">
        <f t="shared" si="24"/>
        <v>10</v>
      </c>
      <c r="K34" s="15">
        <f t="shared" si="24"/>
        <v>96</v>
      </c>
      <c r="L34" s="15">
        <f t="shared" si="24"/>
        <v>31200</v>
      </c>
      <c r="M34" s="15">
        <f t="shared" si="24"/>
        <v>92220</v>
      </c>
      <c r="N34" s="15" t="s">
        <v>25</v>
      </c>
      <c r="O34" s="15">
        <f t="shared" si="24"/>
        <v>80952</v>
      </c>
      <c r="P34" s="15">
        <f t="shared" si="24"/>
        <v>40476</v>
      </c>
      <c r="Q34" s="15">
        <f t="shared" si="24"/>
        <v>0</v>
      </c>
      <c r="R34" s="15">
        <f t="shared" si="24"/>
        <v>40476</v>
      </c>
      <c r="S34" s="15">
        <f t="shared" si="24"/>
        <v>80952</v>
      </c>
    </row>
    <row r="35" s="2" customFormat="1" ht="25" customHeight="1" spans="1:19">
      <c r="A35" s="9">
        <v>23</v>
      </c>
      <c r="B35" s="9" t="s">
        <v>54</v>
      </c>
      <c r="C35" s="9" t="s">
        <v>43</v>
      </c>
      <c r="D35" s="10">
        <v>35</v>
      </c>
      <c r="E35" s="10">
        <v>167</v>
      </c>
      <c r="F35" s="11">
        <f>D35*240+E35*300</f>
        <v>58500</v>
      </c>
      <c r="G35" s="10">
        <v>38</v>
      </c>
      <c r="H35" s="10">
        <v>171</v>
      </c>
      <c r="I35" s="11">
        <f>G35*240+H35*300</f>
        <v>60420</v>
      </c>
      <c r="J35" s="10">
        <v>39</v>
      </c>
      <c r="K35" s="10">
        <v>168</v>
      </c>
      <c r="L35" s="11">
        <f>J35*240+K35*300</f>
        <v>59760</v>
      </c>
      <c r="M35" s="11">
        <f>F35+I35+L35</f>
        <v>178680</v>
      </c>
      <c r="N35" s="11">
        <v>1.2</v>
      </c>
      <c r="O35" s="11">
        <f>M35*N35</f>
        <v>214416</v>
      </c>
      <c r="P35" s="10">
        <f>O35/2</f>
        <v>107208</v>
      </c>
      <c r="Q35" s="10">
        <f>O35/4</f>
        <v>53604</v>
      </c>
      <c r="R35" s="10">
        <f>O35/4</f>
        <v>53604</v>
      </c>
      <c r="S35" s="10">
        <f>P35+Q35+R35</f>
        <v>214416</v>
      </c>
    </row>
    <row r="36" s="2" customFormat="1" ht="25" customHeight="1" spans="1:19">
      <c r="A36" s="12" t="s">
        <v>55</v>
      </c>
      <c r="B36" s="13"/>
      <c r="C36" s="14"/>
      <c r="D36" s="15">
        <f>D35</f>
        <v>35</v>
      </c>
      <c r="E36" s="15">
        <f t="shared" ref="E36:S36" si="25">E35</f>
        <v>167</v>
      </c>
      <c r="F36" s="15">
        <f t="shared" si="25"/>
        <v>58500</v>
      </c>
      <c r="G36" s="15">
        <f t="shared" si="25"/>
        <v>38</v>
      </c>
      <c r="H36" s="15">
        <f t="shared" si="25"/>
        <v>171</v>
      </c>
      <c r="I36" s="15">
        <f t="shared" si="25"/>
        <v>60420</v>
      </c>
      <c r="J36" s="15">
        <f t="shared" si="25"/>
        <v>39</v>
      </c>
      <c r="K36" s="15">
        <f t="shared" si="25"/>
        <v>168</v>
      </c>
      <c r="L36" s="15">
        <f t="shared" si="25"/>
        <v>59760</v>
      </c>
      <c r="M36" s="15">
        <f t="shared" si="25"/>
        <v>178680</v>
      </c>
      <c r="N36" s="15" t="s">
        <v>25</v>
      </c>
      <c r="O36" s="15">
        <f t="shared" si="25"/>
        <v>214416</v>
      </c>
      <c r="P36" s="15">
        <f t="shared" si="25"/>
        <v>107208</v>
      </c>
      <c r="Q36" s="15">
        <f t="shared" si="25"/>
        <v>53604</v>
      </c>
      <c r="R36" s="15">
        <f t="shared" si="25"/>
        <v>53604</v>
      </c>
      <c r="S36" s="15">
        <f t="shared" si="25"/>
        <v>214416</v>
      </c>
    </row>
    <row r="37" s="2" customFormat="1" ht="25" customHeight="1" spans="1:19">
      <c r="A37" s="9">
        <v>24</v>
      </c>
      <c r="B37" s="9" t="s">
        <v>56</v>
      </c>
      <c r="C37" s="9" t="s">
        <v>21</v>
      </c>
      <c r="D37" s="10">
        <v>7</v>
      </c>
      <c r="E37" s="10">
        <v>32</v>
      </c>
      <c r="F37" s="11">
        <f>D37*240+E37*300</f>
        <v>11280</v>
      </c>
      <c r="G37" s="10">
        <v>7</v>
      </c>
      <c r="H37" s="10">
        <v>31</v>
      </c>
      <c r="I37" s="11">
        <f>G37*240+H37*300</f>
        <v>10980</v>
      </c>
      <c r="J37" s="10">
        <v>7</v>
      </c>
      <c r="K37" s="10">
        <v>31</v>
      </c>
      <c r="L37" s="11">
        <f>J37*240+K37*300</f>
        <v>10980</v>
      </c>
      <c r="M37" s="11">
        <f>F37+I37+L37</f>
        <v>33240</v>
      </c>
      <c r="N37" s="11">
        <v>1</v>
      </c>
      <c r="O37" s="11">
        <f>M37*N37</f>
        <v>33240</v>
      </c>
      <c r="P37" s="10">
        <f>O37/2</f>
        <v>16620</v>
      </c>
      <c r="Q37" s="10">
        <f>O37/4</f>
        <v>8310</v>
      </c>
      <c r="R37" s="10">
        <f>O37/4</f>
        <v>8310</v>
      </c>
      <c r="S37" s="10">
        <f>P37+Q37+R37</f>
        <v>33240</v>
      </c>
    </row>
    <row r="38" s="2" customFormat="1" ht="25" customHeight="1" spans="1:19">
      <c r="A38" s="9">
        <v>25</v>
      </c>
      <c r="B38" s="9" t="s">
        <v>57</v>
      </c>
      <c r="C38" s="9" t="s">
        <v>35</v>
      </c>
      <c r="D38" s="10">
        <v>1</v>
      </c>
      <c r="E38" s="10">
        <v>31</v>
      </c>
      <c r="F38" s="11">
        <f>D38*240+E38*300</f>
        <v>9540</v>
      </c>
      <c r="G38" s="10">
        <v>1</v>
      </c>
      <c r="H38" s="10">
        <v>32</v>
      </c>
      <c r="I38" s="11">
        <f>G38*240+H38*300</f>
        <v>9840</v>
      </c>
      <c r="J38" s="10">
        <v>1</v>
      </c>
      <c r="K38" s="10">
        <v>34</v>
      </c>
      <c r="L38" s="11">
        <f>J38*240+K38*300</f>
        <v>10440</v>
      </c>
      <c r="M38" s="11">
        <f>F38+I38+L38</f>
        <v>29820</v>
      </c>
      <c r="N38" s="11">
        <v>0.9</v>
      </c>
      <c r="O38" s="11">
        <f>M38*N38</f>
        <v>26838</v>
      </c>
      <c r="P38" s="10">
        <f>O38/2</f>
        <v>13419</v>
      </c>
      <c r="Q38" s="10">
        <f>O38/4</f>
        <v>6709.5</v>
      </c>
      <c r="R38" s="10">
        <f>O38/4</f>
        <v>6709.5</v>
      </c>
      <c r="S38" s="10">
        <f>P38+Q38+R38</f>
        <v>26838</v>
      </c>
    </row>
    <row r="39" s="2" customFormat="1" ht="25" customHeight="1" spans="1:19">
      <c r="A39" s="12" t="s">
        <v>58</v>
      </c>
      <c r="B39" s="13"/>
      <c r="C39" s="14"/>
      <c r="D39" s="15">
        <f>D37+D38</f>
        <v>8</v>
      </c>
      <c r="E39" s="15">
        <f t="shared" ref="E39:S39" si="26">E37+E38</f>
        <v>63</v>
      </c>
      <c r="F39" s="15">
        <f t="shared" si="26"/>
        <v>20820</v>
      </c>
      <c r="G39" s="15">
        <f t="shared" si="26"/>
        <v>8</v>
      </c>
      <c r="H39" s="15">
        <f t="shared" si="26"/>
        <v>63</v>
      </c>
      <c r="I39" s="15">
        <f t="shared" si="26"/>
        <v>20820</v>
      </c>
      <c r="J39" s="15">
        <f t="shared" si="26"/>
        <v>8</v>
      </c>
      <c r="K39" s="15">
        <f t="shared" si="26"/>
        <v>65</v>
      </c>
      <c r="L39" s="15">
        <f t="shared" si="26"/>
        <v>21420</v>
      </c>
      <c r="M39" s="15">
        <f t="shared" si="26"/>
        <v>63060</v>
      </c>
      <c r="N39" s="15" t="s">
        <v>25</v>
      </c>
      <c r="O39" s="15">
        <f t="shared" si="26"/>
        <v>60078</v>
      </c>
      <c r="P39" s="15">
        <f t="shared" si="26"/>
        <v>30039</v>
      </c>
      <c r="Q39" s="15">
        <f t="shared" si="26"/>
        <v>15019.5</v>
      </c>
      <c r="R39" s="15">
        <f t="shared" si="26"/>
        <v>15019.5</v>
      </c>
      <c r="S39" s="15">
        <f t="shared" si="26"/>
        <v>60078</v>
      </c>
    </row>
    <row r="40" s="2" customFormat="1" ht="25" customHeight="1" spans="1:19">
      <c r="A40" s="9">
        <v>26</v>
      </c>
      <c r="B40" s="11" t="s">
        <v>59</v>
      </c>
      <c r="C40" s="9" t="s">
        <v>25</v>
      </c>
      <c r="D40" s="10">
        <v>20</v>
      </c>
      <c r="E40" s="10">
        <v>41</v>
      </c>
      <c r="F40" s="11">
        <f>D40*240+E40*300</f>
        <v>17100</v>
      </c>
      <c r="G40" s="10">
        <v>12</v>
      </c>
      <c r="H40" s="10">
        <v>36</v>
      </c>
      <c r="I40" s="11">
        <f>G40*240+H40*300</f>
        <v>13680</v>
      </c>
      <c r="J40" s="10">
        <v>14</v>
      </c>
      <c r="K40" s="10">
        <v>35</v>
      </c>
      <c r="L40" s="11">
        <f>J40*240+K40*300</f>
        <v>13860</v>
      </c>
      <c r="M40" s="11">
        <f>F40+I40+L40</f>
        <v>44640</v>
      </c>
      <c r="N40" s="11">
        <v>0.7</v>
      </c>
      <c r="O40" s="11">
        <f>M40*N40</f>
        <v>31248</v>
      </c>
      <c r="P40" s="10">
        <f>O40/2</f>
        <v>15624</v>
      </c>
      <c r="Q40" s="10">
        <f>O40/4</f>
        <v>7812</v>
      </c>
      <c r="R40" s="10">
        <f>O40/4</f>
        <v>7812</v>
      </c>
      <c r="S40" s="10">
        <f>P40+Q40+R40</f>
        <v>31248</v>
      </c>
    </row>
    <row r="41" s="2" customFormat="1" ht="25" customHeight="1" spans="1:19">
      <c r="A41" s="12" t="s">
        <v>60</v>
      </c>
      <c r="B41" s="13"/>
      <c r="C41" s="14"/>
      <c r="D41" s="16">
        <f>D40</f>
        <v>20</v>
      </c>
      <c r="E41" s="16">
        <f t="shared" ref="E41:S41" si="27">E40</f>
        <v>41</v>
      </c>
      <c r="F41" s="16">
        <f t="shared" si="27"/>
        <v>17100</v>
      </c>
      <c r="G41" s="16">
        <f t="shared" si="27"/>
        <v>12</v>
      </c>
      <c r="H41" s="16">
        <f t="shared" si="27"/>
        <v>36</v>
      </c>
      <c r="I41" s="16">
        <f t="shared" si="27"/>
        <v>13680</v>
      </c>
      <c r="J41" s="16">
        <f t="shared" si="27"/>
        <v>14</v>
      </c>
      <c r="K41" s="16">
        <f t="shared" si="27"/>
        <v>35</v>
      </c>
      <c r="L41" s="16">
        <f t="shared" si="27"/>
        <v>13860</v>
      </c>
      <c r="M41" s="16">
        <f t="shared" si="27"/>
        <v>44640</v>
      </c>
      <c r="N41" s="16" t="s">
        <v>25</v>
      </c>
      <c r="O41" s="16">
        <f t="shared" si="27"/>
        <v>31248</v>
      </c>
      <c r="P41" s="16">
        <f t="shared" si="27"/>
        <v>15624</v>
      </c>
      <c r="Q41" s="16">
        <f t="shared" si="27"/>
        <v>7812</v>
      </c>
      <c r="R41" s="16">
        <f t="shared" si="27"/>
        <v>7812</v>
      </c>
      <c r="S41" s="16">
        <f t="shared" si="27"/>
        <v>31248</v>
      </c>
    </row>
    <row r="42" s="2" customFormat="1" ht="25" customHeight="1" spans="1:19">
      <c r="A42" s="17" t="s">
        <v>61</v>
      </c>
      <c r="B42" s="18"/>
      <c r="C42" s="17"/>
      <c r="D42" s="16">
        <f>D12+D20+D22+D26+D28+D31+D34+D36+D39+D41</f>
        <v>243</v>
      </c>
      <c r="E42" s="16">
        <f t="shared" ref="E42:S42" si="28">E12+E20+E22+E26+E28+E31+E34+E36+E39+E41</f>
        <v>985</v>
      </c>
      <c r="F42" s="16">
        <f t="shared" si="28"/>
        <v>353820</v>
      </c>
      <c r="G42" s="16">
        <f t="shared" si="28"/>
        <v>238</v>
      </c>
      <c r="H42" s="16">
        <f t="shared" si="28"/>
        <v>964</v>
      </c>
      <c r="I42" s="16">
        <f t="shared" si="28"/>
        <v>346320</v>
      </c>
      <c r="J42" s="16">
        <f t="shared" si="28"/>
        <v>255</v>
      </c>
      <c r="K42" s="16">
        <f t="shared" si="28"/>
        <v>993</v>
      </c>
      <c r="L42" s="16">
        <f t="shared" si="28"/>
        <v>359100</v>
      </c>
      <c r="M42" s="16">
        <f t="shared" si="28"/>
        <v>1059240</v>
      </c>
      <c r="N42" s="16" t="s">
        <v>25</v>
      </c>
      <c r="O42" s="16">
        <f t="shared" si="28"/>
        <v>1090734</v>
      </c>
      <c r="P42" s="16">
        <f t="shared" si="28"/>
        <v>545367</v>
      </c>
      <c r="Q42" s="16">
        <f t="shared" si="28"/>
        <v>252445.5</v>
      </c>
      <c r="R42" s="16">
        <f t="shared" si="28"/>
        <v>292921.5</v>
      </c>
      <c r="S42" s="16">
        <f t="shared" si="28"/>
        <v>1090734</v>
      </c>
    </row>
    <row r="43" s="1" customFormat="1" ht="26.1" customHeight="1" spans="1:15">
      <c r="A43" s="19" t="s">
        <v>62</v>
      </c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27">
    <mergeCell ref="A1:S1"/>
    <mergeCell ref="A2:S2"/>
    <mergeCell ref="D3:L3"/>
    <mergeCell ref="D4:F4"/>
    <mergeCell ref="G4:I4"/>
    <mergeCell ref="J4:L4"/>
    <mergeCell ref="A12:C12"/>
    <mergeCell ref="A20:C20"/>
    <mergeCell ref="A22:C22"/>
    <mergeCell ref="A26:C26"/>
    <mergeCell ref="A28:C28"/>
    <mergeCell ref="A31:C31"/>
    <mergeCell ref="A34:C34"/>
    <mergeCell ref="A36:C36"/>
    <mergeCell ref="A39:C39"/>
    <mergeCell ref="A41:C41"/>
    <mergeCell ref="A42:C42"/>
    <mergeCell ref="A43:O43"/>
    <mergeCell ref="A3:A5"/>
    <mergeCell ref="B3:B5"/>
    <mergeCell ref="C3:C5"/>
    <mergeCell ref="M3:M5"/>
    <mergeCell ref="N3:N5"/>
    <mergeCell ref="O3:O5"/>
    <mergeCell ref="P3:P5"/>
    <mergeCell ref="S3:S5"/>
    <mergeCell ref="Q3:R4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2025-04-25T01:52:00Z</dcterms:created>
  <dcterms:modified xsi:type="dcterms:W3CDTF">2025-05-09T08:14:52Z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9E7558E9FB464A15BB0EFEC1FFAA7EF6_11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true</vt:bool>
  </property>
</Properties>
</file>