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2"/>
  </bookViews>
  <sheets>
    <sheet name="综合运营补贴√" sheetId="57" r:id="rId1"/>
  </sheets>
  <definedNames>
    <definedName name="_xlnm._FilterDatabase" localSheetId="0" hidden="1">综合运营补贴√!$A$1:$J$44</definedName>
    <definedName name="_xlnm.Print_Titles" localSheetId="0">综合运营补贴√!$3:$5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<sst xmlns="http://schemas.openxmlformats.org/spreadsheetml/2006/main" count="97" uniqueCount="62">
  <si>
    <t>江宁区养老机构2025年二季度综合运营补贴汇总表</t>
  </si>
  <si>
    <r>
      <rPr>
        <b/>
        <sz val="12"/>
        <color rgb="FF000000"/>
        <rFont val="方正小标宋_GBK"/>
        <charset val="134"/>
      </rPr>
      <t>所属时间：</t>
    </r>
    <r>
      <rPr>
        <b/>
        <sz val="12"/>
        <color rgb="FF000000"/>
        <rFont val="Times New Roman"/>
        <charset val="134"/>
      </rPr>
      <t>2025</t>
    </r>
    <r>
      <rPr>
        <b/>
        <sz val="12"/>
        <color rgb="FF000000"/>
        <rFont val="方正小标宋_GBK"/>
        <charset val="134"/>
      </rPr>
      <t>年</t>
    </r>
    <r>
      <rPr>
        <b/>
        <sz val="12"/>
        <color rgb="FF000000"/>
        <rFont val="Times New Roman"/>
        <charset val="134"/>
      </rPr>
      <t>2</t>
    </r>
    <r>
      <rPr>
        <b/>
        <sz val="12"/>
        <color rgb="FF000000"/>
        <rFont val="方正小标宋_GBK"/>
        <charset val="134"/>
      </rPr>
      <t>季度</t>
    </r>
  </si>
  <si>
    <t>序号</t>
  </si>
  <si>
    <t>机构名称</t>
  </si>
  <si>
    <t>机构
等级</t>
  </si>
  <si>
    <t>综合运营补贴</t>
  </si>
  <si>
    <t>基准补贴
总金额</t>
  </si>
  <si>
    <t>等级
系数</t>
  </si>
  <si>
    <t>补贴
总金额</t>
  </si>
  <si>
    <t>市补贴金额</t>
  </si>
  <si>
    <t>区补贴金额</t>
  </si>
  <si>
    <t>实发金额</t>
  </si>
  <si>
    <t>半失能</t>
  </si>
  <si>
    <t>失能</t>
  </si>
  <si>
    <t>人数</t>
  </si>
  <si>
    <t>金额</t>
  </si>
  <si>
    <t>区</t>
  </si>
  <si>
    <t>街道</t>
  </si>
  <si>
    <t>南京江宁幸福园老年公寓</t>
  </si>
  <si>
    <t>三级</t>
  </si>
  <si>
    <t>南京市江宁区东山街道桃园老年公寓</t>
  </si>
  <si>
    <t>一级</t>
  </si>
  <si>
    <t>南京君慈养老有限公司</t>
  </si>
  <si>
    <t>/</t>
  </si>
  <si>
    <t>南京市江宁区东山街道三槐大里老年公寓</t>
  </si>
  <si>
    <t>南京瑞芝康健仁泽颐养院</t>
  </si>
  <si>
    <t>南京市苏博老年公寓</t>
  </si>
  <si>
    <t>南京市江宁区聚福养老院</t>
  </si>
  <si>
    <t>小计（东山街道）</t>
  </si>
  <si>
    <t>南京市江宁区悦华秣陵安养院</t>
  </si>
  <si>
    <t>南京江宁广慈苑老年公寓</t>
  </si>
  <si>
    <t>南京悦华沐和苑养老服务有限公司</t>
  </si>
  <si>
    <t>南京宁慧幸福养老服务有限公司江宁清水亭分公司</t>
  </si>
  <si>
    <t>二级</t>
  </si>
  <si>
    <t>南京宁慧幸福养老服务有限公司江宁兰台街分公司</t>
  </si>
  <si>
    <t>南京江宁金华老年护养院</t>
  </si>
  <si>
    <t>小计（秣陵街道）</t>
  </si>
  <si>
    <t>南京市江宁区悦华谷里安养院</t>
  </si>
  <si>
    <t>小计（谷里街道）</t>
  </si>
  <si>
    <t>南京利安康乐养老服务有限公司</t>
  </si>
  <si>
    <t>南京江宁沐春园护理院</t>
  </si>
  <si>
    <t>五级</t>
  </si>
  <si>
    <t>南京瑞芝康健老年公寓</t>
  </si>
  <si>
    <t>小计（淳化街道）</t>
  </si>
  <si>
    <t>南京沁夕阳养老护理服务有限公司</t>
  </si>
  <si>
    <t>小计（湖熟街道）</t>
  </si>
  <si>
    <t>江苏大慈怀汤山养老服务有限公司</t>
  </si>
  <si>
    <t>南京金康天地护养院</t>
  </si>
  <si>
    <t>小计（汤山街道）</t>
  </si>
  <si>
    <t>南京江宁云华养老院</t>
  </si>
  <si>
    <t>南京百善老年公寓</t>
  </si>
  <si>
    <t>小计（麒麟街道）</t>
  </si>
  <si>
    <t>南京瑞芝康健滨江颐养院</t>
  </si>
  <si>
    <t>小计（江宁街道）</t>
  </si>
  <si>
    <t>南京市江宁区国弘护养院</t>
  </si>
  <si>
    <t>南京江宁晚情苑老年公寓</t>
  </si>
  <si>
    <t>小计（横溪街道）</t>
  </si>
  <si>
    <t>南京瑞芝康健禄口颐养院</t>
  </si>
  <si>
    <t>南京禾善仁护养院有限公司</t>
  </si>
  <si>
    <t>小计（禄口街道）</t>
  </si>
  <si>
    <t>合    计</t>
  </si>
  <si>
    <t>备注：金额单位：元。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</si>
</sst>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b/>
      <sz val="18"/>
      <color rgb="FF000000"/>
      <name val="方正小标宋_GBK"/>
      <charset val="134"/>
    </font>
    <font>
      <b/>
      <sz val="12"/>
      <color rgb="FF000000"/>
      <name val="方正小标宋_GBK"/>
      <charset val="134"/>
    </font>
    <font>
      <b/>
      <sz val="10"/>
      <color rgb="FF000000"/>
      <name val="黑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b/>
      <sz val="10"/>
      <color rgb="FF000000"/>
      <name val="仿宋"/>
      <charset val="134"/>
    </font>
    <font>
      <sz val="11"/>
      <color rgb="FF000000"/>
      <name val="仿宋"/>
      <charset val="134"/>
    </font>
    <font>
      <b/>
      <sz val="10"/>
      <color theme="1"/>
      <name val="黑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7"/>
  <sheetViews>
    <sheetView tabSelected="1" workbookViewId="0">
      <pane ySplit="5" topLeftCell="A28" activePane="bottomLeft" state="frozen"/>
      <selection/>
      <selection pane="bottomLeft" activeCell="Q37" sqref="Q37"/>
    </sheetView>
  </sheetViews>
  <sheetFormatPr defaultColWidth="9" defaultRowHeight="15"/>
  <cols>
    <col min="1" max="1" width="5.775" style="1" customWidth="1"/>
    <col min="2" max="2" width="32.125" style="1" customWidth="1"/>
    <col min="3" max="7" width="7.775" style="1" customWidth="1"/>
    <col min="8" max="8" width="9.775" style="1" customWidth="1"/>
    <col min="9" max="9" width="7.775" style="3" customWidth="1"/>
    <col min="10" max="10" width="9.775" style="1" customWidth="1"/>
    <col min="11" max="11" width="9.25" style="1" customWidth="1"/>
    <col min="12" max="16384" width="9" style="1"/>
  </cols>
  <sheetData>
    <row r="1" s="1" customFormat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20" customHeight="1" spans="1:14">
      <c r="A3" s="6" t="s">
        <v>2</v>
      </c>
      <c r="B3" s="6" t="s">
        <v>3</v>
      </c>
      <c r="C3" s="7" t="s">
        <v>4</v>
      </c>
      <c r="D3" s="6" t="s">
        <v>5</v>
      </c>
      <c r="E3" s="6"/>
      <c r="F3" s="6"/>
      <c r="G3" s="6"/>
      <c r="H3" s="7" t="s">
        <v>6</v>
      </c>
      <c r="I3" s="7" t="s">
        <v>7</v>
      </c>
      <c r="J3" s="7" t="s">
        <v>8</v>
      </c>
      <c r="K3" s="21" t="s">
        <v>9</v>
      </c>
      <c r="L3" s="22" t="s">
        <v>10</v>
      </c>
      <c r="M3" s="22"/>
      <c r="N3" s="22" t="s">
        <v>11</v>
      </c>
    </row>
    <row r="4" s="2" customFormat="1" ht="20" customHeight="1" spans="1:14">
      <c r="A4" s="6"/>
      <c r="B4" s="6"/>
      <c r="C4" s="7"/>
      <c r="D4" s="6" t="s">
        <v>12</v>
      </c>
      <c r="E4" s="6"/>
      <c r="F4" s="6" t="s">
        <v>13</v>
      </c>
      <c r="G4" s="6"/>
      <c r="H4" s="7"/>
      <c r="I4" s="7"/>
      <c r="J4" s="7"/>
      <c r="K4" s="21"/>
      <c r="L4" s="22"/>
      <c r="M4" s="22"/>
      <c r="N4" s="22"/>
    </row>
    <row r="5" s="2" customFormat="1" ht="20" customHeight="1" spans="1:14">
      <c r="A5" s="6"/>
      <c r="B5" s="6"/>
      <c r="C5" s="7"/>
      <c r="D5" s="6" t="s">
        <v>14</v>
      </c>
      <c r="E5" s="6" t="s">
        <v>15</v>
      </c>
      <c r="F5" s="6" t="s">
        <v>14</v>
      </c>
      <c r="G5" s="6" t="s">
        <v>15</v>
      </c>
      <c r="H5" s="7"/>
      <c r="I5" s="7"/>
      <c r="J5" s="7"/>
      <c r="K5" s="21"/>
      <c r="L5" s="22" t="s">
        <v>16</v>
      </c>
      <c r="M5" s="22" t="s">
        <v>17</v>
      </c>
      <c r="N5" s="22"/>
    </row>
    <row r="6" s="2" customFormat="1" ht="25" customHeight="1" spans="1:14">
      <c r="A6" s="8">
        <v>1</v>
      </c>
      <c r="B6" s="9" t="s">
        <v>18</v>
      </c>
      <c r="C6" s="9" t="s">
        <v>19</v>
      </c>
      <c r="D6" s="8">
        <v>55</v>
      </c>
      <c r="E6" s="8">
        <v>13200</v>
      </c>
      <c r="F6" s="10">
        <v>142</v>
      </c>
      <c r="G6" s="8">
        <v>42600</v>
      </c>
      <c r="H6" s="8">
        <v>55800</v>
      </c>
      <c r="I6" s="23">
        <v>1</v>
      </c>
      <c r="J6" s="8">
        <v>55800</v>
      </c>
      <c r="K6" s="24">
        <f t="shared" ref="K6:K12" si="0">J6/2</f>
        <v>27900</v>
      </c>
      <c r="L6" s="24">
        <f t="shared" ref="L6:L12" si="1">J6/4</f>
        <v>13950</v>
      </c>
      <c r="M6" s="24">
        <f t="shared" ref="M6:M12" si="2">J6/4</f>
        <v>13950</v>
      </c>
      <c r="N6" s="24">
        <f t="shared" ref="N6:N12" si="3">K6+L6+M6</f>
        <v>55800</v>
      </c>
    </row>
    <row r="7" s="2" customFormat="1" ht="25" customHeight="1" spans="1:14">
      <c r="A7" s="11">
        <v>2</v>
      </c>
      <c r="B7" s="12" t="s">
        <v>20</v>
      </c>
      <c r="C7" s="12" t="s">
        <v>21</v>
      </c>
      <c r="D7" s="11">
        <v>5</v>
      </c>
      <c r="E7" s="11">
        <v>1200</v>
      </c>
      <c r="F7" s="13">
        <v>17</v>
      </c>
      <c r="G7" s="11">
        <v>5100</v>
      </c>
      <c r="H7" s="11">
        <v>6300</v>
      </c>
      <c r="I7" s="25">
        <v>0.8</v>
      </c>
      <c r="J7" s="11">
        <v>5040</v>
      </c>
      <c r="K7" s="24">
        <f t="shared" si="0"/>
        <v>2520</v>
      </c>
      <c r="L7" s="24">
        <f t="shared" si="1"/>
        <v>1260</v>
      </c>
      <c r="M7" s="24">
        <f t="shared" si="2"/>
        <v>1260</v>
      </c>
      <c r="N7" s="24">
        <f t="shared" si="3"/>
        <v>5040</v>
      </c>
    </row>
    <row r="8" s="2" customFormat="1" ht="25" customHeight="1" spans="1:14">
      <c r="A8" s="11">
        <v>3</v>
      </c>
      <c r="B8" s="12" t="s">
        <v>22</v>
      </c>
      <c r="C8" s="12" t="s">
        <v>23</v>
      </c>
      <c r="D8" s="11">
        <v>9</v>
      </c>
      <c r="E8" s="11">
        <v>2160</v>
      </c>
      <c r="F8" s="13">
        <v>59</v>
      </c>
      <c r="G8" s="11">
        <v>17700</v>
      </c>
      <c r="H8" s="11">
        <v>19860</v>
      </c>
      <c r="I8" s="25">
        <v>0.7</v>
      </c>
      <c r="J8" s="11">
        <v>13902</v>
      </c>
      <c r="K8" s="24">
        <f t="shared" si="0"/>
        <v>6951</v>
      </c>
      <c r="L8" s="24">
        <f t="shared" si="1"/>
        <v>3475.5</v>
      </c>
      <c r="M8" s="24">
        <f t="shared" si="2"/>
        <v>3475.5</v>
      </c>
      <c r="N8" s="24">
        <f t="shared" si="3"/>
        <v>13902</v>
      </c>
    </row>
    <row r="9" s="2" customFormat="1" ht="25" customHeight="1" spans="1:14">
      <c r="A9" s="11">
        <v>4</v>
      </c>
      <c r="B9" s="12" t="s">
        <v>24</v>
      </c>
      <c r="C9" s="12" t="s">
        <v>21</v>
      </c>
      <c r="D9" s="11">
        <v>9</v>
      </c>
      <c r="E9" s="11">
        <v>2160</v>
      </c>
      <c r="F9" s="11">
        <v>41</v>
      </c>
      <c r="G9" s="11">
        <v>12300</v>
      </c>
      <c r="H9" s="11">
        <v>14460</v>
      </c>
      <c r="I9" s="25">
        <v>0.8</v>
      </c>
      <c r="J9" s="11">
        <v>11568</v>
      </c>
      <c r="K9" s="24">
        <f t="shared" si="0"/>
        <v>5784</v>
      </c>
      <c r="L9" s="24">
        <f t="shared" si="1"/>
        <v>2892</v>
      </c>
      <c r="M9" s="24">
        <f t="shared" si="2"/>
        <v>2892</v>
      </c>
      <c r="N9" s="24">
        <f t="shared" si="3"/>
        <v>11568</v>
      </c>
    </row>
    <row r="10" s="2" customFormat="1" ht="25" customHeight="1" spans="1:14">
      <c r="A10" s="11">
        <v>5</v>
      </c>
      <c r="B10" s="12" t="s">
        <v>25</v>
      </c>
      <c r="C10" s="12" t="s">
        <v>23</v>
      </c>
      <c r="D10" s="11">
        <v>7</v>
      </c>
      <c r="E10" s="11">
        <v>1680</v>
      </c>
      <c r="F10" s="11">
        <v>30</v>
      </c>
      <c r="G10" s="11">
        <v>9000</v>
      </c>
      <c r="H10" s="11">
        <v>10680</v>
      </c>
      <c r="I10" s="25">
        <v>0.7</v>
      </c>
      <c r="J10" s="11">
        <v>7476</v>
      </c>
      <c r="K10" s="24">
        <f t="shared" si="0"/>
        <v>3738</v>
      </c>
      <c r="L10" s="24">
        <f t="shared" si="1"/>
        <v>1869</v>
      </c>
      <c r="M10" s="24">
        <f t="shared" si="2"/>
        <v>1869</v>
      </c>
      <c r="N10" s="24">
        <f t="shared" si="3"/>
        <v>7476</v>
      </c>
    </row>
    <row r="11" s="2" customFormat="1" ht="25" customHeight="1" spans="1:14">
      <c r="A11" s="11">
        <v>6</v>
      </c>
      <c r="B11" s="12" t="s">
        <v>26</v>
      </c>
      <c r="C11" s="12" t="s">
        <v>23</v>
      </c>
      <c r="D11" s="11">
        <v>36</v>
      </c>
      <c r="E11" s="11">
        <v>8640</v>
      </c>
      <c r="F11" s="13">
        <v>46</v>
      </c>
      <c r="G11" s="11">
        <v>13800</v>
      </c>
      <c r="H11" s="11">
        <v>22440</v>
      </c>
      <c r="I11" s="25">
        <v>0.7</v>
      </c>
      <c r="J11" s="11">
        <v>15708</v>
      </c>
      <c r="K11" s="24">
        <f t="shared" si="0"/>
        <v>7854</v>
      </c>
      <c r="L11" s="24">
        <f t="shared" si="1"/>
        <v>3927</v>
      </c>
      <c r="M11" s="24">
        <f t="shared" si="2"/>
        <v>3927</v>
      </c>
      <c r="N11" s="24">
        <f t="shared" si="3"/>
        <v>15708</v>
      </c>
    </row>
    <row r="12" s="2" customFormat="1" ht="25" customHeight="1" spans="1:14">
      <c r="A12" s="11">
        <v>7</v>
      </c>
      <c r="B12" s="12" t="s">
        <v>27</v>
      </c>
      <c r="C12" s="12" t="s">
        <v>23</v>
      </c>
      <c r="D12" s="12">
        <v>1</v>
      </c>
      <c r="E12" s="11">
        <v>240</v>
      </c>
      <c r="F12" s="13">
        <v>1</v>
      </c>
      <c r="G12" s="11">
        <v>300</v>
      </c>
      <c r="H12" s="11">
        <v>540</v>
      </c>
      <c r="I12" s="25">
        <v>0.7</v>
      </c>
      <c r="J12" s="11">
        <v>378</v>
      </c>
      <c r="K12" s="24">
        <f t="shared" si="0"/>
        <v>189</v>
      </c>
      <c r="L12" s="24">
        <f t="shared" si="1"/>
        <v>94.5</v>
      </c>
      <c r="M12" s="24">
        <f t="shared" si="2"/>
        <v>94.5</v>
      </c>
      <c r="N12" s="24">
        <f t="shared" si="3"/>
        <v>378</v>
      </c>
    </row>
    <row r="13" s="2" customFormat="1" ht="25" customHeight="1" spans="1:14">
      <c r="A13" s="14" t="s">
        <v>28</v>
      </c>
      <c r="B13" s="15"/>
      <c r="C13" s="16"/>
      <c r="D13" s="17">
        <f>SUM(D6:D12)</f>
        <v>122</v>
      </c>
      <c r="E13" s="17">
        <f t="shared" ref="E13:N13" si="4">SUM(E6:E12)</f>
        <v>29280</v>
      </c>
      <c r="F13" s="17">
        <f t="shared" si="4"/>
        <v>336</v>
      </c>
      <c r="G13" s="17">
        <f t="shared" si="4"/>
        <v>100800</v>
      </c>
      <c r="H13" s="17">
        <f t="shared" si="4"/>
        <v>130080</v>
      </c>
      <c r="I13" s="17" t="s">
        <v>23</v>
      </c>
      <c r="J13" s="17">
        <f t="shared" si="4"/>
        <v>109872</v>
      </c>
      <c r="K13" s="17">
        <f t="shared" si="4"/>
        <v>54936</v>
      </c>
      <c r="L13" s="17">
        <f t="shared" si="4"/>
        <v>27468</v>
      </c>
      <c r="M13" s="17">
        <f t="shared" si="4"/>
        <v>27468</v>
      </c>
      <c r="N13" s="17">
        <f t="shared" si="4"/>
        <v>109872</v>
      </c>
    </row>
    <row r="14" s="2" customFormat="1" ht="25" customHeight="1" spans="1:14">
      <c r="A14" s="11">
        <v>8</v>
      </c>
      <c r="B14" s="12" t="s">
        <v>29</v>
      </c>
      <c r="C14" s="12" t="s">
        <v>23</v>
      </c>
      <c r="D14" s="11">
        <v>59</v>
      </c>
      <c r="E14" s="11">
        <v>14160</v>
      </c>
      <c r="F14" s="13">
        <v>90</v>
      </c>
      <c r="G14" s="11">
        <v>27000</v>
      </c>
      <c r="H14" s="11">
        <v>41160</v>
      </c>
      <c r="I14" s="25">
        <v>0.7</v>
      </c>
      <c r="J14" s="11">
        <v>28812</v>
      </c>
      <c r="K14" s="24">
        <f t="shared" ref="K14:K19" si="5">J14/2</f>
        <v>14406</v>
      </c>
      <c r="L14" s="24">
        <f t="shared" ref="L14:L19" si="6">J14/4</f>
        <v>7203</v>
      </c>
      <c r="M14" s="24">
        <f t="shared" ref="M14:M19" si="7">J14/4</f>
        <v>7203</v>
      </c>
      <c r="N14" s="24">
        <f t="shared" ref="N14:N19" si="8">K14+L14+M14</f>
        <v>28812</v>
      </c>
    </row>
    <row r="15" s="2" customFormat="1" ht="25" customHeight="1" spans="1:14">
      <c r="A15" s="11">
        <v>9</v>
      </c>
      <c r="B15" s="12" t="s">
        <v>30</v>
      </c>
      <c r="C15" s="12" t="s">
        <v>23</v>
      </c>
      <c r="D15" s="11">
        <v>3</v>
      </c>
      <c r="E15" s="11">
        <v>720</v>
      </c>
      <c r="F15" s="11">
        <v>8</v>
      </c>
      <c r="G15" s="11">
        <v>2400</v>
      </c>
      <c r="H15" s="11">
        <v>3120</v>
      </c>
      <c r="I15" s="25">
        <v>0.7</v>
      </c>
      <c r="J15" s="11">
        <v>2184</v>
      </c>
      <c r="K15" s="24">
        <f t="shared" si="5"/>
        <v>1092</v>
      </c>
      <c r="L15" s="24">
        <f t="shared" si="6"/>
        <v>546</v>
      </c>
      <c r="M15" s="24">
        <f t="shared" si="7"/>
        <v>546</v>
      </c>
      <c r="N15" s="24">
        <f t="shared" si="8"/>
        <v>2184</v>
      </c>
    </row>
    <row r="16" s="2" customFormat="1" ht="25" customHeight="1" spans="1:14">
      <c r="A16" s="11">
        <v>10</v>
      </c>
      <c r="B16" s="12" t="s">
        <v>31</v>
      </c>
      <c r="C16" s="12" t="s">
        <v>21</v>
      </c>
      <c r="D16" s="11">
        <v>20</v>
      </c>
      <c r="E16" s="11">
        <v>4800</v>
      </c>
      <c r="F16" s="13">
        <v>13</v>
      </c>
      <c r="G16" s="11">
        <v>3900</v>
      </c>
      <c r="H16" s="11">
        <v>8700</v>
      </c>
      <c r="I16" s="25">
        <v>0.8</v>
      </c>
      <c r="J16" s="11">
        <v>6960</v>
      </c>
      <c r="K16" s="24">
        <f t="shared" si="5"/>
        <v>3480</v>
      </c>
      <c r="L16" s="24">
        <f t="shared" si="6"/>
        <v>1740</v>
      </c>
      <c r="M16" s="24">
        <f t="shared" si="7"/>
        <v>1740</v>
      </c>
      <c r="N16" s="24">
        <f t="shared" si="8"/>
        <v>6960</v>
      </c>
    </row>
    <row r="17" s="2" customFormat="1" ht="25" customHeight="1" spans="1:14">
      <c r="A17" s="11">
        <v>11</v>
      </c>
      <c r="B17" s="12" t="s">
        <v>32</v>
      </c>
      <c r="C17" s="12" t="s">
        <v>33</v>
      </c>
      <c r="D17" s="11">
        <v>24</v>
      </c>
      <c r="E17" s="11">
        <v>5760</v>
      </c>
      <c r="F17" s="13">
        <v>51</v>
      </c>
      <c r="G17" s="11">
        <v>15300</v>
      </c>
      <c r="H17" s="11">
        <v>21060</v>
      </c>
      <c r="I17" s="25">
        <v>0.9</v>
      </c>
      <c r="J17" s="11">
        <v>18954</v>
      </c>
      <c r="K17" s="24">
        <f t="shared" si="5"/>
        <v>9477</v>
      </c>
      <c r="L17" s="24">
        <f t="shared" si="6"/>
        <v>4738.5</v>
      </c>
      <c r="M17" s="24">
        <f t="shared" si="7"/>
        <v>4738.5</v>
      </c>
      <c r="N17" s="24">
        <f t="shared" si="8"/>
        <v>18954</v>
      </c>
    </row>
    <row r="18" s="2" customFormat="1" ht="25" customHeight="1" spans="1:14">
      <c r="A18" s="11">
        <v>12</v>
      </c>
      <c r="B18" s="12" t="s">
        <v>34</v>
      </c>
      <c r="C18" s="12" t="s">
        <v>33</v>
      </c>
      <c r="D18" s="11">
        <v>6</v>
      </c>
      <c r="E18" s="11">
        <v>1440</v>
      </c>
      <c r="F18" s="13">
        <v>70</v>
      </c>
      <c r="G18" s="11">
        <v>21000</v>
      </c>
      <c r="H18" s="11">
        <v>22440</v>
      </c>
      <c r="I18" s="25">
        <v>0.9</v>
      </c>
      <c r="J18" s="11">
        <v>20196</v>
      </c>
      <c r="K18" s="24">
        <f t="shared" si="5"/>
        <v>10098</v>
      </c>
      <c r="L18" s="24">
        <f t="shared" si="6"/>
        <v>5049</v>
      </c>
      <c r="M18" s="24">
        <f t="shared" si="7"/>
        <v>5049</v>
      </c>
      <c r="N18" s="24">
        <f t="shared" si="8"/>
        <v>20196</v>
      </c>
    </row>
    <row r="19" s="2" customFormat="1" ht="25" customHeight="1" spans="1:14">
      <c r="A19" s="11">
        <v>13</v>
      </c>
      <c r="B19" s="12" t="s">
        <v>35</v>
      </c>
      <c r="C19" s="12" t="s">
        <v>23</v>
      </c>
      <c r="D19" s="11">
        <v>35</v>
      </c>
      <c r="E19" s="11">
        <v>8400</v>
      </c>
      <c r="F19" s="13">
        <v>80</v>
      </c>
      <c r="G19" s="11">
        <v>24000</v>
      </c>
      <c r="H19" s="11">
        <v>32400</v>
      </c>
      <c r="I19" s="25">
        <v>0.7</v>
      </c>
      <c r="J19" s="11">
        <v>22680</v>
      </c>
      <c r="K19" s="24">
        <f t="shared" si="5"/>
        <v>11340</v>
      </c>
      <c r="L19" s="24">
        <f t="shared" si="6"/>
        <v>5670</v>
      </c>
      <c r="M19" s="24">
        <f t="shared" si="7"/>
        <v>5670</v>
      </c>
      <c r="N19" s="24">
        <f t="shared" si="8"/>
        <v>22680</v>
      </c>
    </row>
    <row r="20" s="2" customFormat="1" ht="25" customHeight="1" spans="1:14">
      <c r="A20" s="14" t="s">
        <v>36</v>
      </c>
      <c r="B20" s="15"/>
      <c r="C20" s="16"/>
      <c r="D20" s="17">
        <f>SUM(D14:D19)</f>
        <v>147</v>
      </c>
      <c r="E20" s="17">
        <f t="shared" ref="E20:N20" si="9">SUM(E14:E19)</f>
        <v>35280</v>
      </c>
      <c r="F20" s="17">
        <f t="shared" si="9"/>
        <v>312</v>
      </c>
      <c r="G20" s="17">
        <f t="shared" si="9"/>
        <v>93600</v>
      </c>
      <c r="H20" s="17">
        <f t="shared" si="9"/>
        <v>128880</v>
      </c>
      <c r="I20" s="26" t="s">
        <v>23</v>
      </c>
      <c r="J20" s="17">
        <f t="shared" si="9"/>
        <v>99786</v>
      </c>
      <c r="K20" s="17">
        <f t="shared" si="9"/>
        <v>49893</v>
      </c>
      <c r="L20" s="17">
        <f t="shared" si="9"/>
        <v>24946.5</v>
      </c>
      <c r="M20" s="17">
        <f t="shared" si="9"/>
        <v>24946.5</v>
      </c>
      <c r="N20" s="17">
        <f t="shared" si="9"/>
        <v>99786</v>
      </c>
    </row>
    <row r="21" s="2" customFormat="1" ht="25" customHeight="1" spans="1:14">
      <c r="A21" s="11">
        <v>14</v>
      </c>
      <c r="B21" s="12" t="s">
        <v>37</v>
      </c>
      <c r="C21" s="12" t="s">
        <v>19</v>
      </c>
      <c r="D21" s="11">
        <v>30</v>
      </c>
      <c r="E21" s="11">
        <v>7200</v>
      </c>
      <c r="F21" s="13">
        <v>78</v>
      </c>
      <c r="G21" s="11">
        <v>23400</v>
      </c>
      <c r="H21" s="11">
        <v>30600</v>
      </c>
      <c r="I21" s="25">
        <v>1</v>
      </c>
      <c r="J21" s="11">
        <v>30600</v>
      </c>
      <c r="K21" s="24">
        <f>J21/2</f>
        <v>15300</v>
      </c>
      <c r="L21" s="24">
        <f>J21/4</f>
        <v>7650</v>
      </c>
      <c r="M21" s="24">
        <f>J21/4</f>
        <v>7650</v>
      </c>
      <c r="N21" s="24">
        <f>K21+L21+M21</f>
        <v>30600</v>
      </c>
    </row>
    <row r="22" s="2" customFormat="1" ht="25" customHeight="1" spans="1:14">
      <c r="A22" s="14" t="s">
        <v>38</v>
      </c>
      <c r="B22" s="15"/>
      <c r="C22" s="16"/>
      <c r="D22" s="17">
        <f>D21</f>
        <v>30</v>
      </c>
      <c r="E22" s="17">
        <f t="shared" ref="E22:N22" si="10">E21</f>
        <v>7200</v>
      </c>
      <c r="F22" s="17">
        <f t="shared" si="10"/>
        <v>78</v>
      </c>
      <c r="G22" s="17">
        <f t="shared" si="10"/>
        <v>23400</v>
      </c>
      <c r="H22" s="17">
        <f t="shared" si="10"/>
        <v>30600</v>
      </c>
      <c r="I22" s="26" t="s">
        <v>23</v>
      </c>
      <c r="J22" s="17">
        <f t="shared" si="10"/>
        <v>30600</v>
      </c>
      <c r="K22" s="17">
        <f t="shared" si="10"/>
        <v>15300</v>
      </c>
      <c r="L22" s="17">
        <f t="shared" si="10"/>
        <v>7650</v>
      </c>
      <c r="M22" s="17">
        <f t="shared" si="10"/>
        <v>7650</v>
      </c>
      <c r="N22" s="17">
        <f t="shared" si="10"/>
        <v>30600</v>
      </c>
    </row>
    <row r="23" s="2" customFormat="1" ht="25" customHeight="1" spans="1:14">
      <c r="A23" s="11">
        <v>15</v>
      </c>
      <c r="B23" s="12" t="s">
        <v>39</v>
      </c>
      <c r="C23" s="12" t="s">
        <v>19</v>
      </c>
      <c r="D23" s="11">
        <v>30</v>
      </c>
      <c r="E23" s="11">
        <v>7200</v>
      </c>
      <c r="F23" s="13">
        <v>58</v>
      </c>
      <c r="G23" s="11">
        <v>17400</v>
      </c>
      <c r="H23" s="11">
        <v>24600</v>
      </c>
      <c r="I23" s="25">
        <v>1</v>
      </c>
      <c r="J23" s="11">
        <v>24600</v>
      </c>
      <c r="K23" s="24">
        <f>J23/2</f>
        <v>12300</v>
      </c>
      <c r="L23" s="24">
        <f>J23/4</f>
        <v>6150</v>
      </c>
      <c r="M23" s="24">
        <f>J23/4</f>
        <v>6150</v>
      </c>
      <c r="N23" s="24">
        <f>K23+L23+M23</f>
        <v>24600</v>
      </c>
    </row>
    <row r="24" s="2" customFormat="1" ht="25" customHeight="1" spans="1:14">
      <c r="A24" s="11">
        <v>16</v>
      </c>
      <c r="B24" s="12" t="s">
        <v>40</v>
      </c>
      <c r="C24" s="12" t="s">
        <v>41</v>
      </c>
      <c r="D24" s="11">
        <v>212</v>
      </c>
      <c r="E24" s="11">
        <v>50880</v>
      </c>
      <c r="F24" s="13">
        <v>513</v>
      </c>
      <c r="G24" s="11">
        <v>153900</v>
      </c>
      <c r="H24" s="11">
        <v>204780</v>
      </c>
      <c r="I24" s="25">
        <v>1.2</v>
      </c>
      <c r="J24" s="11">
        <v>245736</v>
      </c>
      <c r="K24" s="24">
        <f>J24/2</f>
        <v>122868</v>
      </c>
      <c r="L24" s="24">
        <f>J24/4</f>
        <v>61434</v>
      </c>
      <c r="M24" s="24">
        <f>J24/4</f>
        <v>61434</v>
      </c>
      <c r="N24" s="24">
        <f>K24+L24+M24</f>
        <v>245736</v>
      </c>
    </row>
    <row r="25" s="2" customFormat="1" ht="25" customHeight="1" spans="1:14">
      <c r="A25" s="11">
        <v>17</v>
      </c>
      <c r="B25" s="12" t="s">
        <v>42</v>
      </c>
      <c r="C25" s="12" t="s">
        <v>41</v>
      </c>
      <c r="D25" s="11">
        <v>82</v>
      </c>
      <c r="E25" s="11">
        <v>19680</v>
      </c>
      <c r="F25" s="13">
        <v>181</v>
      </c>
      <c r="G25" s="11">
        <v>54300</v>
      </c>
      <c r="H25" s="11">
        <v>73980</v>
      </c>
      <c r="I25" s="25">
        <v>1.2</v>
      </c>
      <c r="J25" s="11">
        <v>88776</v>
      </c>
      <c r="K25" s="24">
        <f>J25/2</f>
        <v>44388</v>
      </c>
      <c r="L25" s="24">
        <f>J25/4</f>
        <v>22194</v>
      </c>
      <c r="M25" s="24">
        <f>J25/4</f>
        <v>22194</v>
      </c>
      <c r="N25" s="24">
        <f>K25+L25+M25</f>
        <v>88776</v>
      </c>
    </row>
    <row r="26" s="2" customFormat="1" ht="25" customHeight="1" spans="1:14">
      <c r="A26" s="14" t="s">
        <v>43</v>
      </c>
      <c r="B26" s="15"/>
      <c r="C26" s="16"/>
      <c r="D26" s="17">
        <f>SUM(D23:D25)</f>
        <v>324</v>
      </c>
      <c r="E26" s="17">
        <f t="shared" ref="E26:N26" si="11">SUM(E23:E25)</f>
        <v>77760</v>
      </c>
      <c r="F26" s="17">
        <f t="shared" si="11"/>
        <v>752</v>
      </c>
      <c r="G26" s="17">
        <f t="shared" si="11"/>
        <v>225600</v>
      </c>
      <c r="H26" s="17">
        <f t="shared" si="11"/>
        <v>303360</v>
      </c>
      <c r="I26" s="26" t="s">
        <v>23</v>
      </c>
      <c r="J26" s="17">
        <f t="shared" si="11"/>
        <v>359112</v>
      </c>
      <c r="K26" s="17">
        <f t="shared" si="11"/>
        <v>179556</v>
      </c>
      <c r="L26" s="17">
        <f t="shared" si="11"/>
        <v>89778</v>
      </c>
      <c r="M26" s="17">
        <f t="shared" si="11"/>
        <v>89778</v>
      </c>
      <c r="N26" s="17">
        <f t="shared" si="11"/>
        <v>359112</v>
      </c>
    </row>
    <row r="27" s="2" customFormat="1" ht="25" customHeight="1" spans="1:14">
      <c r="A27" s="11">
        <v>18</v>
      </c>
      <c r="B27" s="12" t="s">
        <v>44</v>
      </c>
      <c r="C27" s="12" t="s">
        <v>33</v>
      </c>
      <c r="D27" s="11">
        <v>18</v>
      </c>
      <c r="E27" s="11">
        <v>4320</v>
      </c>
      <c r="F27" s="13">
        <v>68</v>
      </c>
      <c r="G27" s="11">
        <v>20400</v>
      </c>
      <c r="H27" s="11">
        <v>24720</v>
      </c>
      <c r="I27" s="25">
        <v>0.9</v>
      </c>
      <c r="J27" s="11">
        <v>22248</v>
      </c>
      <c r="K27" s="24">
        <f>J27/2</f>
        <v>11124</v>
      </c>
      <c r="L27" s="24">
        <f>J27/4</f>
        <v>5562</v>
      </c>
      <c r="M27" s="24">
        <f>J27/4</f>
        <v>5562</v>
      </c>
      <c r="N27" s="24">
        <f>K27+L27+M27</f>
        <v>22248</v>
      </c>
    </row>
    <row r="28" s="2" customFormat="1" ht="25" customHeight="1" spans="1:14">
      <c r="A28" s="14" t="s">
        <v>45</v>
      </c>
      <c r="B28" s="15"/>
      <c r="C28" s="16"/>
      <c r="D28" s="17">
        <f>D27</f>
        <v>18</v>
      </c>
      <c r="E28" s="17">
        <f t="shared" ref="E28:N28" si="12">E27</f>
        <v>4320</v>
      </c>
      <c r="F28" s="17">
        <f t="shared" si="12"/>
        <v>68</v>
      </c>
      <c r="G28" s="17">
        <f t="shared" si="12"/>
        <v>20400</v>
      </c>
      <c r="H28" s="17">
        <f t="shared" si="12"/>
        <v>24720</v>
      </c>
      <c r="I28" s="26" t="s">
        <v>23</v>
      </c>
      <c r="J28" s="17">
        <f t="shared" si="12"/>
        <v>22248</v>
      </c>
      <c r="K28" s="17">
        <f t="shared" si="12"/>
        <v>11124</v>
      </c>
      <c r="L28" s="17">
        <f t="shared" si="12"/>
        <v>5562</v>
      </c>
      <c r="M28" s="17">
        <f t="shared" si="12"/>
        <v>5562</v>
      </c>
      <c r="N28" s="17">
        <f t="shared" si="12"/>
        <v>22248</v>
      </c>
    </row>
    <row r="29" s="2" customFormat="1" ht="25" customHeight="1" spans="1:14">
      <c r="A29" s="11">
        <v>19</v>
      </c>
      <c r="B29" s="12" t="s">
        <v>46</v>
      </c>
      <c r="C29" s="12" t="s">
        <v>19</v>
      </c>
      <c r="D29" s="11">
        <v>18</v>
      </c>
      <c r="E29" s="11">
        <v>4320</v>
      </c>
      <c r="F29" s="13">
        <v>96</v>
      </c>
      <c r="G29" s="11">
        <v>28800</v>
      </c>
      <c r="H29" s="11">
        <v>33120</v>
      </c>
      <c r="I29" s="25">
        <v>1</v>
      </c>
      <c r="J29" s="11">
        <v>33120</v>
      </c>
      <c r="K29" s="24">
        <f>J29/2</f>
        <v>16560</v>
      </c>
      <c r="L29" s="24">
        <f>J29/4</f>
        <v>8280</v>
      </c>
      <c r="M29" s="24">
        <f>J29/4</f>
        <v>8280</v>
      </c>
      <c r="N29" s="24">
        <f>K29+L29+M29</f>
        <v>33120</v>
      </c>
    </row>
    <row r="30" s="2" customFormat="1" ht="25" customHeight="1" spans="1:14">
      <c r="A30" s="11">
        <v>20</v>
      </c>
      <c r="B30" s="12" t="s">
        <v>47</v>
      </c>
      <c r="C30" s="12" t="s">
        <v>19</v>
      </c>
      <c r="D30" s="11">
        <v>41</v>
      </c>
      <c r="E30" s="11">
        <v>9840</v>
      </c>
      <c r="F30" s="13">
        <v>189</v>
      </c>
      <c r="G30" s="11">
        <v>56700</v>
      </c>
      <c r="H30" s="11">
        <v>66540</v>
      </c>
      <c r="I30" s="25">
        <v>1</v>
      </c>
      <c r="J30" s="11">
        <v>66540</v>
      </c>
      <c r="K30" s="24">
        <f>J30/2</f>
        <v>33270</v>
      </c>
      <c r="L30" s="24">
        <f>J30/4</f>
        <v>16635</v>
      </c>
      <c r="M30" s="24">
        <f>J30/4</f>
        <v>16635</v>
      </c>
      <c r="N30" s="24">
        <f>K30+L30+M30</f>
        <v>66540</v>
      </c>
    </row>
    <row r="31" s="2" customFormat="1" ht="25" customHeight="1" spans="1:14">
      <c r="A31" s="14" t="s">
        <v>48</v>
      </c>
      <c r="B31" s="15"/>
      <c r="C31" s="16"/>
      <c r="D31" s="17">
        <f>D29+D30</f>
        <v>59</v>
      </c>
      <c r="E31" s="17">
        <f t="shared" ref="E31:N31" si="13">E29+E30</f>
        <v>14160</v>
      </c>
      <c r="F31" s="17">
        <f t="shared" si="13"/>
        <v>285</v>
      </c>
      <c r="G31" s="17">
        <f t="shared" si="13"/>
        <v>85500</v>
      </c>
      <c r="H31" s="17">
        <f t="shared" si="13"/>
        <v>99660</v>
      </c>
      <c r="I31" s="26" t="s">
        <v>23</v>
      </c>
      <c r="J31" s="17">
        <f t="shared" si="13"/>
        <v>99660</v>
      </c>
      <c r="K31" s="17">
        <f t="shared" si="13"/>
        <v>49830</v>
      </c>
      <c r="L31" s="17">
        <f t="shared" si="13"/>
        <v>24915</v>
      </c>
      <c r="M31" s="17">
        <f t="shared" si="13"/>
        <v>24915</v>
      </c>
      <c r="N31" s="17">
        <f t="shared" si="13"/>
        <v>99660</v>
      </c>
    </row>
    <row r="32" s="2" customFormat="1" ht="25" customHeight="1" spans="1:14">
      <c r="A32" s="11">
        <v>21</v>
      </c>
      <c r="B32" s="12" t="s">
        <v>49</v>
      </c>
      <c r="C32" s="12" t="s">
        <v>19</v>
      </c>
      <c r="D32" s="11">
        <v>12</v>
      </c>
      <c r="E32" s="11">
        <v>2880</v>
      </c>
      <c r="F32" s="13">
        <v>97</v>
      </c>
      <c r="G32" s="11">
        <v>29100</v>
      </c>
      <c r="H32" s="11">
        <v>31980</v>
      </c>
      <c r="I32" s="25">
        <v>1</v>
      </c>
      <c r="J32" s="11">
        <v>31980</v>
      </c>
      <c r="K32" s="24">
        <f>J32/2</f>
        <v>15990</v>
      </c>
      <c r="L32" s="24">
        <v>0</v>
      </c>
      <c r="M32" s="24">
        <f>J32/2</f>
        <v>15990</v>
      </c>
      <c r="N32" s="24">
        <f>K32+L32+M32</f>
        <v>31980</v>
      </c>
    </row>
    <row r="33" s="2" customFormat="1" ht="25" customHeight="1" spans="1:14">
      <c r="A33" s="11">
        <v>22</v>
      </c>
      <c r="B33" s="12" t="s">
        <v>50</v>
      </c>
      <c r="C33" s="12" t="s">
        <v>21</v>
      </c>
      <c r="D33" s="12">
        <v>18</v>
      </c>
      <c r="E33" s="11">
        <v>4320</v>
      </c>
      <c r="F33" s="13">
        <v>173</v>
      </c>
      <c r="G33" s="11">
        <v>51900</v>
      </c>
      <c r="H33" s="11">
        <v>56220</v>
      </c>
      <c r="I33" s="25">
        <v>0.8</v>
      </c>
      <c r="J33" s="11">
        <v>44976</v>
      </c>
      <c r="K33" s="24">
        <f>J33/2</f>
        <v>22488</v>
      </c>
      <c r="L33" s="24">
        <v>0</v>
      </c>
      <c r="M33" s="24">
        <f>J33/2</f>
        <v>22488</v>
      </c>
      <c r="N33" s="24">
        <f>K33+L33+M33</f>
        <v>44976</v>
      </c>
    </row>
    <row r="34" s="2" customFormat="1" ht="25" customHeight="1" spans="1:14">
      <c r="A34" s="14" t="s">
        <v>51</v>
      </c>
      <c r="B34" s="15"/>
      <c r="C34" s="16"/>
      <c r="D34" s="18">
        <f>D32+D33</f>
        <v>30</v>
      </c>
      <c r="E34" s="18">
        <f t="shared" ref="E34:N34" si="14">E32+E33</f>
        <v>7200</v>
      </c>
      <c r="F34" s="18">
        <f t="shared" si="14"/>
        <v>270</v>
      </c>
      <c r="G34" s="18">
        <f t="shared" si="14"/>
        <v>81000</v>
      </c>
      <c r="H34" s="18">
        <f t="shared" si="14"/>
        <v>88200</v>
      </c>
      <c r="I34" s="18" t="s">
        <v>23</v>
      </c>
      <c r="J34" s="18">
        <f t="shared" si="14"/>
        <v>76956</v>
      </c>
      <c r="K34" s="18">
        <f t="shared" si="14"/>
        <v>38478</v>
      </c>
      <c r="L34" s="18">
        <f t="shared" si="14"/>
        <v>0</v>
      </c>
      <c r="M34" s="18">
        <f t="shared" si="14"/>
        <v>38478</v>
      </c>
      <c r="N34" s="18">
        <f t="shared" si="14"/>
        <v>76956</v>
      </c>
    </row>
    <row r="35" s="2" customFormat="1" ht="25" customHeight="1" spans="1:14">
      <c r="A35" s="11">
        <v>23</v>
      </c>
      <c r="B35" s="12" t="s">
        <v>52</v>
      </c>
      <c r="C35" s="12" t="s">
        <v>41</v>
      </c>
      <c r="D35" s="12">
        <v>155</v>
      </c>
      <c r="E35" s="11">
        <v>37200</v>
      </c>
      <c r="F35" s="13">
        <v>413</v>
      </c>
      <c r="G35" s="11">
        <v>123900</v>
      </c>
      <c r="H35" s="11">
        <v>161100</v>
      </c>
      <c r="I35" s="25">
        <v>1.2</v>
      </c>
      <c r="J35" s="11">
        <v>193320</v>
      </c>
      <c r="K35" s="24">
        <f>J35/2</f>
        <v>96660</v>
      </c>
      <c r="L35" s="24">
        <f>J35/4</f>
        <v>48330</v>
      </c>
      <c r="M35" s="24">
        <f>J35/4</f>
        <v>48330</v>
      </c>
      <c r="N35" s="24">
        <f>K35+L35+M35</f>
        <v>193320</v>
      </c>
    </row>
    <row r="36" s="2" customFormat="1" ht="25" customHeight="1" spans="1:14">
      <c r="A36" s="14" t="s">
        <v>53</v>
      </c>
      <c r="B36" s="15"/>
      <c r="C36" s="16"/>
      <c r="D36" s="18">
        <f>D35</f>
        <v>155</v>
      </c>
      <c r="E36" s="18">
        <f t="shared" ref="E36:N36" si="15">E35</f>
        <v>37200</v>
      </c>
      <c r="F36" s="18">
        <f t="shared" si="15"/>
        <v>413</v>
      </c>
      <c r="G36" s="18">
        <f t="shared" si="15"/>
        <v>123900</v>
      </c>
      <c r="H36" s="18">
        <f t="shared" si="15"/>
        <v>161100</v>
      </c>
      <c r="I36" s="18" t="s">
        <v>23</v>
      </c>
      <c r="J36" s="18">
        <f t="shared" si="15"/>
        <v>193320</v>
      </c>
      <c r="K36" s="18">
        <f t="shared" si="15"/>
        <v>96660</v>
      </c>
      <c r="L36" s="18">
        <f t="shared" si="15"/>
        <v>48330</v>
      </c>
      <c r="M36" s="18">
        <f t="shared" si="15"/>
        <v>48330</v>
      </c>
      <c r="N36" s="18">
        <f t="shared" si="15"/>
        <v>193320</v>
      </c>
    </row>
    <row r="37" s="2" customFormat="1" ht="25" customHeight="1" spans="1:14">
      <c r="A37" s="11">
        <v>24</v>
      </c>
      <c r="B37" s="12" t="s">
        <v>54</v>
      </c>
      <c r="C37" s="12" t="s">
        <v>19</v>
      </c>
      <c r="D37" s="12">
        <v>20</v>
      </c>
      <c r="E37" s="11">
        <v>4800</v>
      </c>
      <c r="F37" s="13">
        <v>103</v>
      </c>
      <c r="G37" s="11">
        <v>30900</v>
      </c>
      <c r="H37" s="11">
        <v>35700</v>
      </c>
      <c r="I37" s="25">
        <v>1</v>
      </c>
      <c r="J37" s="11">
        <v>35700</v>
      </c>
      <c r="K37" s="24">
        <f>J37/2</f>
        <v>17850</v>
      </c>
      <c r="L37" s="24">
        <f>J37/4</f>
        <v>8925</v>
      </c>
      <c r="M37" s="24">
        <f>J37/4</f>
        <v>8925</v>
      </c>
      <c r="N37" s="24">
        <f>K37+L37+M37</f>
        <v>35700</v>
      </c>
    </row>
    <row r="38" s="2" customFormat="1" ht="25" customHeight="1" spans="1:14">
      <c r="A38" s="11">
        <v>25</v>
      </c>
      <c r="B38" s="12" t="s">
        <v>55</v>
      </c>
      <c r="C38" s="12" t="s">
        <v>33</v>
      </c>
      <c r="D38" s="12">
        <v>3</v>
      </c>
      <c r="E38" s="11">
        <v>720</v>
      </c>
      <c r="F38" s="13">
        <v>102</v>
      </c>
      <c r="G38" s="11">
        <v>30600</v>
      </c>
      <c r="H38" s="11">
        <v>31320</v>
      </c>
      <c r="I38" s="25">
        <v>0.9</v>
      </c>
      <c r="J38" s="11">
        <v>28188</v>
      </c>
      <c r="K38" s="24">
        <f>J38/2</f>
        <v>14094</v>
      </c>
      <c r="L38" s="24">
        <f>J38/4</f>
        <v>7047</v>
      </c>
      <c r="M38" s="24">
        <f>J38/4</f>
        <v>7047</v>
      </c>
      <c r="N38" s="24">
        <f>K38+L38+M38</f>
        <v>28188</v>
      </c>
    </row>
    <row r="39" s="2" customFormat="1" ht="25" customHeight="1" spans="1:14">
      <c r="A39" s="14" t="s">
        <v>56</v>
      </c>
      <c r="B39" s="15"/>
      <c r="C39" s="16"/>
      <c r="D39" s="18">
        <f>D38+D37</f>
        <v>23</v>
      </c>
      <c r="E39" s="18">
        <f t="shared" ref="E39:N39" si="16">E38+E37</f>
        <v>5520</v>
      </c>
      <c r="F39" s="18">
        <f t="shared" si="16"/>
        <v>205</v>
      </c>
      <c r="G39" s="18">
        <f t="shared" si="16"/>
        <v>61500</v>
      </c>
      <c r="H39" s="18">
        <f t="shared" si="16"/>
        <v>67020</v>
      </c>
      <c r="I39" s="18" t="s">
        <v>23</v>
      </c>
      <c r="J39" s="18">
        <f t="shared" si="16"/>
        <v>63888</v>
      </c>
      <c r="K39" s="18">
        <f t="shared" si="16"/>
        <v>31944</v>
      </c>
      <c r="L39" s="18">
        <f t="shared" si="16"/>
        <v>15972</v>
      </c>
      <c r="M39" s="18">
        <f t="shared" si="16"/>
        <v>15972</v>
      </c>
      <c r="N39" s="18">
        <f t="shared" si="16"/>
        <v>63888</v>
      </c>
    </row>
    <row r="40" s="2" customFormat="1" ht="25" customHeight="1" spans="1:14">
      <c r="A40" s="11">
        <v>26</v>
      </c>
      <c r="B40" s="12" t="s">
        <v>57</v>
      </c>
      <c r="C40" s="12" t="s">
        <v>19</v>
      </c>
      <c r="D40" s="12">
        <v>43</v>
      </c>
      <c r="E40" s="11">
        <f>10800-480</f>
        <v>10320</v>
      </c>
      <c r="F40" s="13">
        <v>117</v>
      </c>
      <c r="G40" s="11">
        <v>35100</v>
      </c>
      <c r="H40" s="11">
        <v>45420</v>
      </c>
      <c r="I40" s="25">
        <v>1</v>
      </c>
      <c r="J40" s="11">
        <v>45420</v>
      </c>
      <c r="K40" s="24">
        <f>J40/2</f>
        <v>22710</v>
      </c>
      <c r="L40" s="24">
        <f>J40/4</f>
        <v>11355</v>
      </c>
      <c r="M40" s="24">
        <f>J40/4</f>
        <v>11355</v>
      </c>
      <c r="N40" s="24">
        <f>K40+L40+M40</f>
        <v>45420</v>
      </c>
    </row>
    <row r="41" s="2" customFormat="1" ht="25" customHeight="1" spans="1:14">
      <c r="A41" s="11">
        <v>27</v>
      </c>
      <c r="B41" s="12" t="s">
        <v>58</v>
      </c>
      <c r="C41" s="12" t="s">
        <v>23</v>
      </c>
      <c r="D41" s="12">
        <v>16</v>
      </c>
      <c r="E41" s="11">
        <v>3840</v>
      </c>
      <c r="F41" s="13">
        <v>35</v>
      </c>
      <c r="G41" s="11">
        <v>10500</v>
      </c>
      <c r="H41" s="11">
        <v>14340</v>
      </c>
      <c r="I41" s="25">
        <v>0.7</v>
      </c>
      <c r="J41" s="11">
        <v>10038</v>
      </c>
      <c r="K41" s="24">
        <f>J41/2</f>
        <v>5019</v>
      </c>
      <c r="L41" s="24">
        <f>J41/4</f>
        <v>2509.5</v>
      </c>
      <c r="M41" s="24">
        <f>J41/4</f>
        <v>2509.5</v>
      </c>
      <c r="N41" s="24">
        <f>K41+L41+M41</f>
        <v>10038</v>
      </c>
    </row>
    <row r="42" s="2" customFormat="1" ht="25" customHeight="1" spans="1:14">
      <c r="A42" s="14" t="s">
        <v>59</v>
      </c>
      <c r="B42" s="15"/>
      <c r="C42" s="16"/>
      <c r="D42" s="17">
        <f>D40+D41</f>
        <v>59</v>
      </c>
      <c r="E42" s="17">
        <f t="shared" ref="E42:N42" si="17">E40+E41</f>
        <v>14160</v>
      </c>
      <c r="F42" s="17">
        <f t="shared" si="17"/>
        <v>152</v>
      </c>
      <c r="G42" s="17">
        <f t="shared" si="17"/>
        <v>45600</v>
      </c>
      <c r="H42" s="17">
        <f t="shared" si="17"/>
        <v>59760</v>
      </c>
      <c r="I42" s="17" t="s">
        <v>23</v>
      </c>
      <c r="J42" s="17">
        <f t="shared" si="17"/>
        <v>55458</v>
      </c>
      <c r="K42" s="17">
        <f t="shared" si="17"/>
        <v>27729</v>
      </c>
      <c r="L42" s="17">
        <f t="shared" si="17"/>
        <v>13864.5</v>
      </c>
      <c r="M42" s="17">
        <f t="shared" si="17"/>
        <v>13864.5</v>
      </c>
      <c r="N42" s="17">
        <f t="shared" si="17"/>
        <v>55458</v>
      </c>
    </row>
    <row r="43" s="2" customFormat="1" ht="25" customHeight="1" spans="1:14">
      <c r="A43" s="19" t="s">
        <v>60</v>
      </c>
      <c r="B43" s="19"/>
      <c r="C43" s="19"/>
      <c r="D43" s="19">
        <f>D13+D20+D22+D26+D28+D31+D34+D36+D39+D42</f>
        <v>967</v>
      </c>
      <c r="E43" s="19">
        <f t="shared" ref="E43:N43" si="18">E13+E20+E22+E26+E28+E31+E34+E36+E39+E42</f>
        <v>232080</v>
      </c>
      <c r="F43" s="19">
        <f t="shared" si="18"/>
        <v>2871</v>
      </c>
      <c r="G43" s="19">
        <f t="shared" si="18"/>
        <v>861300</v>
      </c>
      <c r="H43" s="19">
        <f t="shared" si="18"/>
        <v>1093380</v>
      </c>
      <c r="I43" s="19" t="s">
        <v>23</v>
      </c>
      <c r="J43" s="19">
        <f t="shared" si="18"/>
        <v>1110900</v>
      </c>
      <c r="K43" s="19">
        <f t="shared" si="18"/>
        <v>555450</v>
      </c>
      <c r="L43" s="19">
        <f t="shared" si="18"/>
        <v>258486</v>
      </c>
      <c r="M43" s="19">
        <f t="shared" si="18"/>
        <v>296964</v>
      </c>
      <c r="N43" s="19">
        <f t="shared" si="18"/>
        <v>1110900</v>
      </c>
    </row>
    <row r="44" s="2" customFormat="1" ht="25" customHeight="1" spans="1:10">
      <c r="A44" s="20" t="s">
        <v>61</v>
      </c>
      <c r="B44" s="20"/>
      <c r="C44" s="20"/>
      <c r="D44" s="20"/>
      <c r="E44" s="20"/>
      <c r="F44" s="20"/>
      <c r="G44" s="20"/>
      <c r="H44" s="20"/>
      <c r="I44" s="20"/>
      <c r="J44" s="20"/>
    </row>
    <row r="45" s="2" customFormat="1" ht="13.5" spans="9:9">
      <c r="I45" s="27"/>
    </row>
    <row r="47" ht="21" customHeight="1"/>
  </sheetData>
  <mergeCells count="26">
    <mergeCell ref="A1:N1"/>
    <mergeCell ref="A2:N2"/>
    <mergeCell ref="D3:G3"/>
    <mergeCell ref="D4:E4"/>
    <mergeCell ref="F4:G4"/>
    <mergeCell ref="A13:C13"/>
    <mergeCell ref="A20:C20"/>
    <mergeCell ref="A22:C22"/>
    <mergeCell ref="A26:C26"/>
    <mergeCell ref="A28:C28"/>
    <mergeCell ref="A31:C31"/>
    <mergeCell ref="A34:C34"/>
    <mergeCell ref="A36:C36"/>
    <mergeCell ref="A39:C39"/>
    <mergeCell ref="A42:C42"/>
    <mergeCell ref="A43:C43"/>
    <mergeCell ref="A44:J44"/>
    <mergeCell ref="A3:A5"/>
    <mergeCell ref="B3:B5"/>
    <mergeCell ref="C3:C5"/>
    <mergeCell ref="H3:H5"/>
    <mergeCell ref="I3:I5"/>
    <mergeCell ref="J3:J5"/>
    <mergeCell ref="K3:K5"/>
    <mergeCell ref="N3:N5"/>
    <mergeCell ref="L3:M4"/>
  </mergeCells>
  <printOptions horizontalCentered="1"/>
  <pageMargins left="0.393055555555556" right="0.393055555555556" top="0.511805555555556" bottom="0.590277777777778" header="0.314583333333333" footer="0.314583333333333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综合运营补贴√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葬爱#</cp:lastModifiedBy>
  <dcterms:created xsi:type="dcterms:W3CDTF">2019-10-23T01:13:00Z</dcterms:created>
  <dcterms:modified xsi:type="dcterms:W3CDTF">2025-10-11T07:05:35Z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2052-12.1.0.22529</vt:lpwstr>
  </property>
  <property fmtid="{D5CDD505-2E9C-101B-9397-08002B2CF9AE}" pid="4" name="ICV">
    <vt:lpwstr>E7FA598FECD9457FABB01B26C31967D0_13</vt:lpwstr>
  </property>
</Properties>
</file>